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13_ncr:1_{FE21A902-85F2-46BF-BF6C-DA309C35B14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Payment Schedule" sheetId="1" r:id="rId1"/>
    <sheet name="Statement of Accounts" sheetId="2" r:id="rId2"/>
    <sheet name="Cashbook" sheetId="3" r:id="rId3"/>
    <sheet name="Bank Reconciliatio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W23iWT7WrvmnAm9y8y/TzjhTxhSamzdEDbg6npIaUtk="/>
    </ext>
  </extLst>
</workbook>
</file>

<file path=xl/calcChain.xml><?xml version="1.0" encoding="utf-8"?>
<calcChain xmlns="http://schemas.openxmlformats.org/spreadsheetml/2006/main">
  <c r="E12" i="4" l="1"/>
  <c r="D12" i="4"/>
  <c r="C12" i="4"/>
  <c r="E8" i="3"/>
  <c r="D31" i="2"/>
  <c r="D30" i="2"/>
  <c r="D28" i="2"/>
  <c r="D24" i="2"/>
  <c r="D25" i="2"/>
  <c r="D10" i="2"/>
  <c r="F12" i="1"/>
  <c r="O36" i="3" l="1"/>
  <c r="N36" i="3"/>
  <c r="M36" i="3"/>
  <c r="L36" i="3"/>
  <c r="K36" i="3"/>
  <c r="J36" i="3"/>
  <c r="I36" i="3"/>
  <c r="H36" i="3"/>
  <c r="G36" i="3"/>
  <c r="F36" i="3"/>
  <c r="E36" i="3"/>
  <c r="D36" i="3"/>
  <c r="Q35" i="3"/>
  <c r="S35" i="3" s="1"/>
  <c r="Q34" i="3"/>
  <c r="S34" i="3" s="1"/>
  <c r="Q33" i="3"/>
  <c r="R33" i="3" s="1"/>
  <c r="S32" i="3"/>
  <c r="Q32" i="3"/>
  <c r="R32" i="3" s="1"/>
  <c r="Q31" i="3"/>
  <c r="R31" i="3" s="1"/>
  <c r="P36" i="3"/>
  <c r="Q30" i="3"/>
  <c r="S30" i="3" s="1"/>
  <c r="Q29" i="3"/>
  <c r="S29" i="3" s="1"/>
  <c r="Q28" i="3"/>
  <c r="S28" i="3" s="1"/>
  <c r="Q27" i="3"/>
  <c r="Q26" i="3"/>
  <c r="Q25" i="3"/>
  <c r="Q24" i="3"/>
  <c r="Q23" i="3"/>
  <c r="R23" i="3" s="1"/>
  <c r="Q22" i="3"/>
  <c r="S22" i="3" s="1"/>
  <c r="Q21" i="3"/>
  <c r="R21" i="3" s="1"/>
  <c r="Q20" i="3"/>
  <c r="S20" i="3" s="1"/>
  <c r="Q19" i="3"/>
  <c r="R19" i="3" s="1"/>
  <c r="Q18" i="3"/>
  <c r="S18" i="3" s="1"/>
  <c r="Q17" i="3"/>
  <c r="R17" i="3" s="1"/>
  <c r="S16" i="3"/>
  <c r="R16" i="3"/>
  <c r="Q16" i="3"/>
  <c r="Q15" i="3"/>
  <c r="S15" i="3" s="1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Q11" i="3"/>
  <c r="Q10" i="3"/>
  <c r="Q9" i="3"/>
  <c r="Q8" i="3"/>
  <c r="D40" i="3" s="1"/>
  <c r="Q7" i="3"/>
  <c r="R7" i="3" s="1"/>
  <c r="Q6" i="3"/>
  <c r="R6" i="3" s="1"/>
  <c r="C36" i="2"/>
  <c r="D36" i="2"/>
  <c r="C40" i="2" s="1"/>
  <c r="C13" i="2"/>
  <c r="D13" i="2"/>
  <c r="C39" i="2" s="1"/>
  <c r="G12" i="1"/>
  <c r="E12" i="1"/>
  <c r="S21" i="3" l="1"/>
  <c r="S17" i="3"/>
  <c r="R20" i="3"/>
  <c r="S33" i="3"/>
  <c r="Q12" i="3"/>
  <c r="R12" i="3" s="1"/>
  <c r="D42" i="3"/>
  <c r="D43" i="3" s="1"/>
  <c r="C41" i="2"/>
  <c r="F12" i="4"/>
  <c r="R35" i="3"/>
  <c r="Q36" i="3"/>
  <c r="R8" i="3"/>
  <c r="R15" i="3"/>
  <c r="R30" i="3"/>
  <c r="R18" i="3"/>
  <c r="S19" i="3"/>
  <c r="R22" i="3"/>
  <c r="S23" i="3"/>
  <c r="R29" i="3"/>
  <c r="S31" i="3"/>
  <c r="R34" i="3"/>
  <c r="D44" i="3" l="1"/>
  <c r="D46" i="3" s="1"/>
  <c r="S36" i="3"/>
  <c r="R36" i="3"/>
</calcChain>
</file>

<file path=xl/sharedStrings.xml><?xml version="1.0" encoding="utf-8"?>
<sst xmlns="http://schemas.openxmlformats.org/spreadsheetml/2006/main" count="187" uniqueCount="130">
  <si>
    <t>Date</t>
  </si>
  <si>
    <t>Details</t>
  </si>
  <si>
    <t>Supporting
Document</t>
  </si>
  <si>
    <t>Budget Head</t>
  </si>
  <si>
    <t>Net Amount £</t>
  </si>
  <si>
    <t>VAT Amount £</t>
  </si>
  <si>
    <t>Gross
Amount
£</t>
  </si>
  <si>
    <t>Octopus Energy Electricity</t>
  </si>
  <si>
    <t>Invoice DD</t>
  </si>
  <si>
    <t>T35</t>
  </si>
  <si>
    <t>Gemma Bealing Cleaning inv11</t>
  </si>
  <si>
    <t xml:space="preserve">Invoice </t>
  </si>
  <si>
    <t>T40</t>
  </si>
  <si>
    <t>T30</t>
  </si>
  <si>
    <t>CAF Monthly Account Fee</t>
  </si>
  <si>
    <t>DD</t>
  </si>
  <si>
    <t>T22</t>
  </si>
  <si>
    <t>Invoice</t>
  </si>
  <si>
    <t>T1</t>
  </si>
  <si>
    <t>TOTAL</t>
  </si>
  <si>
    <t>DESCRIPTION</t>
  </si>
  <si>
    <t>BUDGET</t>
  </si>
  <si>
    <t>INCOME</t>
  </si>
  <si>
    <t>BALANCE</t>
  </si>
  <si>
    <t>B/Fwd from 2023-24</t>
  </si>
  <si>
    <t>COPC</t>
  </si>
  <si>
    <t>Annual Contribution</t>
  </si>
  <si>
    <t>Community Centre</t>
  </si>
  <si>
    <t>Room Hire</t>
  </si>
  <si>
    <t>Other Grants &amp; Donations</t>
  </si>
  <si>
    <t>Miscellaneous</t>
  </si>
  <si>
    <t>Headings</t>
  </si>
  <si>
    <t>PAYMENTS</t>
  </si>
  <si>
    <t>PLAYING FIELD</t>
  </si>
  <si>
    <t>Groundsman - Contract</t>
  </si>
  <si>
    <t>T2</t>
  </si>
  <si>
    <t>Groundsman Expenses</t>
  </si>
  <si>
    <t>T5</t>
  </si>
  <si>
    <t>Grounds Maintenance</t>
  </si>
  <si>
    <t>T6</t>
  </si>
  <si>
    <t>Machinery Maintenance</t>
  </si>
  <si>
    <t>T7</t>
  </si>
  <si>
    <t>Repairs and Fencing etc.</t>
  </si>
  <si>
    <t>T10</t>
  </si>
  <si>
    <t>Play Area Maintenance</t>
  </si>
  <si>
    <t>T11</t>
  </si>
  <si>
    <t>Play Area Inspection</t>
  </si>
  <si>
    <t>T15</t>
  </si>
  <si>
    <t>Subscriptions</t>
  </si>
  <si>
    <t>T20</t>
  </si>
  <si>
    <t>CAF Bank Charges</t>
  </si>
  <si>
    <t>COMMUNITY CENTRE</t>
  </si>
  <si>
    <t>T25</t>
  </si>
  <si>
    <t>Annual Insurance</t>
  </si>
  <si>
    <t>T27</t>
  </si>
  <si>
    <t>Admin Expenses</t>
  </si>
  <si>
    <t>Repairs &amp; Maintenance</t>
  </si>
  <si>
    <t>Utilities</t>
  </si>
  <si>
    <t>Cleaning</t>
  </si>
  <si>
    <t>T45</t>
  </si>
  <si>
    <t>Fittings and Furniture</t>
  </si>
  <si>
    <t>T50</t>
  </si>
  <si>
    <t>Goods and Supplies</t>
  </si>
  <si>
    <t>T55</t>
  </si>
  <si>
    <t>RESERVES</t>
  </si>
  <si>
    <t>Totals</t>
  </si>
  <si>
    <t>Add Income</t>
  </si>
  <si>
    <t>CAF Bank</t>
  </si>
  <si>
    <t>Less Expenditure</t>
  </si>
  <si>
    <t>QE11 TRUST</t>
  </si>
  <si>
    <t>Budget</t>
  </si>
  <si>
    <t>CODE</t>
  </si>
  <si>
    <t>Heading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</si>
  <si>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</si>
  <si>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</si>
  <si>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</si>
  <si>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</si>
  <si>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</si>
  <si>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</si>
  <si>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</si>
  <si>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</si>
  <si>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</si>
  <si>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</si>
  <si>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</si>
  <si>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</si>
  <si>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To Date</t>
  </si>
  <si>
    <t>Balance</t>
  </si>
  <si>
    <t>Percentage</t>
  </si>
  <si>
    <t>Remaining</t>
  </si>
  <si>
    <t>spent</t>
  </si>
  <si>
    <t>to date</t>
  </si>
  <si>
    <t>COPC Annual Contribution</t>
  </si>
  <si>
    <t>CORGI Fund Raising</t>
  </si>
  <si>
    <t>EXPENDITURE</t>
  </si>
  <si>
    <t>Grounds Contract</t>
  </si>
  <si>
    <t>Machinery maintenance</t>
  </si>
  <si>
    <t>Machinery Maintenance Fund</t>
  </si>
  <si>
    <t>Repairs and Fencing Fund</t>
  </si>
  <si>
    <t>Supplies</t>
  </si>
  <si>
    <t>Opening Balance</t>
  </si>
  <si>
    <t xml:space="preserve">B/Fwd </t>
  </si>
  <si>
    <t>COPC Contribution</t>
  </si>
  <si>
    <t>C.Centre Room Hire</t>
  </si>
  <si>
    <t>Other</t>
  </si>
  <si>
    <t>Total</t>
  </si>
  <si>
    <t>Less Payments</t>
  </si>
  <si>
    <t>Less Reserves Payments</t>
  </si>
  <si>
    <t>CAF BANK</t>
  </si>
  <si>
    <t>TOTAL FUNDS</t>
  </si>
  <si>
    <t>B/FWD from MARCH 2024</t>
  </si>
  <si>
    <t>Detail</t>
  </si>
  <si>
    <t>VAT</t>
  </si>
  <si>
    <t>RECEIPTS</t>
  </si>
  <si>
    <t>CAF Bank Fee</t>
  </si>
  <si>
    <t>G Bealing Cleaning</t>
  </si>
  <si>
    <t>Ocotpus Electricity DD</t>
  </si>
  <si>
    <t>MARCH TOTALS</t>
  </si>
  <si>
    <t xml:space="preserve">Hallmaster </t>
  </si>
  <si>
    <t>T15/T27</t>
  </si>
  <si>
    <t>2025-26</t>
  </si>
  <si>
    <t>B/Fwd 2025/26</t>
  </si>
  <si>
    <t>25/26</t>
  </si>
  <si>
    <t>CASHBOOK 25/26</t>
  </si>
  <si>
    <t>B/FWD from March 2025</t>
  </si>
  <si>
    <t>Bank Statement as of 30.04.25</t>
  </si>
  <si>
    <t xml:space="preserve">A C Ireland (Tony) Pentanque expenses </t>
  </si>
  <si>
    <t>Receipts</t>
  </si>
  <si>
    <t xml:space="preserve"> A C Irealnd (Tony)</t>
  </si>
  <si>
    <t xml:space="preserve">CO WI </t>
  </si>
  <si>
    <t>Mill Singers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</si>
</sst>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mmmm\ yyyy"/>
    <numFmt numFmtId="165" formatCode="d/m/yyyy"/>
    <numFmt numFmtId="166" formatCode="[$£-809]#,##0.00"/>
    <numFmt numFmtId="167" formatCode="dd/mm/yy"/>
    <numFmt numFmtId="168" formatCode="_-&quot;£&quot;* #,##0.00_-;\-&quot;£&quot;* #,##0.00_-;_-&quot;£&quot;* &quot;-&quot;??_-;_-@"/>
    <numFmt numFmtId="169" formatCode="#,##0.00;\(#,##0.00\)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002060"/>
      <name val="Calibri"/>
    </font>
    <font>
      <sz val="10"/>
      <color rgb="FF002060"/>
      <name val="Calibri"/>
    </font>
    <font>
      <b/>
      <sz val="10"/>
      <color rgb="FFFF0000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8"/>
      <color rgb="FFFF0000"/>
      <name val="Calibri"/>
    </font>
    <font>
      <b/>
      <sz val="8"/>
      <color rgb="FF002060"/>
      <name val="Calibri"/>
    </font>
    <font>
      <sz val="8"/>
      <color rgb="FFFF0000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8"/>
      <color rgb="FFFF0000"/>
      <name val="Arial"/>
    </font>
    <font>
      <b/>
      <sz val="8"/>
      <color rgb="FF00B05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Calibri"/>
      <family val="2"/>
    </font>
    <font>
      <b/>
      <sz val="10"/>
      <color rgb="FF00B050"/>
      <name val="Calibri"/>
      <family val="2"/>
    </font>
    <font>
      <b/>
      <sz val="8"/>
      <color rgb="FF00B050"/>
      <name val="Calibri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E5DFEC"/>
        <bgColor rgb="FFE5DFEC"/>
      </patternFill>
    </fill>
    <fill>
      <patternFill patternType="solid">
        <fgColor rgb="FFC4BD97"/>
        <bgColor rgb="FFC4BD97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91">
    <xf numFmtId="0" fontId="0" fillId="0" borderId="0" xfId="0"/>
    <xf numFmtId="164" fontId="2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/>
    </xf>
    <xf numFmtId="165" fontId="7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7" fillId="0" borderId="7" xfId="0" applyFont="1" applyBorder="1"/>
    <xf numFmtId="0" fontId="4" fillId="0" borderId="8" xfId="0" applyFont="1" applyBorder="1"/>
    <xf numFmtId="0" fontId="9" fillId="0" borderId="8" xfId="0" applyFont="1" applyBorder="1"/>
    <xf numFmtId="0" fontId="4" fillId="0" borderId="9" xfId="0" applyFont="1" applyBorder="1"/>
    <xf numFmtId="0" fontId="7" fillId="0" borderId="10" xfId="0" applyFont="1" applyBorder="1"/>
    <xf numFmtId="0" fontId="4" fillId="0" borderId="0" xfId="0" applyFont="1"/>
    <xf numFmtId="0" fontId="9" fillId="0" borderId="0" xfId="0" applyFont="1"/>
    <xf numFmtId="0" fontId="4" fillId="0" borderId="5" xfId="0" applyFont="1" applyBorder="1"/>
    <xf numFmtId="0" fontId="5" fillId="0" borderId="0" xfId="0" applyFont="1"/>
    <xf numFmtId="0" fontId="4" fillId="0" borderId="11" xfId="0" applyFont="1" applyBorder="1"/>
    <xf numFmtId="0" fontId="9" fillId="0" borderId="11" xfId="0" applyFont="1" applyBorder="1"/>
    <xf numFmtId="0" fontId="4" fillId="0" borderId="12" xfId="0" applyFont="1" applyBorder="1"/>
    <xf numFmtId="0" fontId="5" fillId="0" borderId="11" xfId="0" applyFont="1" applyBorder="1"/>
    <xf numFmtId="0" fontId="5" fillId="0" borderId="13" xfId="0" applyFont="1" applyBorder="1"/>
    <xf numFmtId="0" fontId="4" fillId="0" borderId="13" xfId="0" applyFont="1" applyBorder="1"/>
    <xf numFmtId="0" fontId="9" fillId="0" borderId="13" xfId="0" applyFont="1" applyBorder="1"/>
    <xf numFmtId="0" fontId="4" fillId="0" borderId="14" xfId="0" applyFont="1" applyBorder="1"/>
    <xf numFmtId="0" fontId="6" fillId="0" borderId="0" xfId="0" applyFont="1"/>
    <xf numFmtId="2" fontId="6" fillId="0" borderId="0" xfId="0" applyNumberFormat="1" applyFont="1"/>
    <xf numFmtId="0" fontId="6" fillId="0" borderId="5" xfId="0" applyFont="1" applyBorder="1"/>
    <xf numFmtId="0" fontId="7" fillId="0" borderId="5" xfId="0" applyFont="1" applyBorder="1"/>
    <xf numFmtId="0" fontId="10" fillId="0" borderId="5" xfId="0" applyFont="1" applyBorder="1"/>
    <xf numFmtId="0" fontId="10" fillId="0" borderId="0" xfId="0" applyFont="1"/>
    <xf numFmtId="2" fontId="4" fillId="0" borderId="11" xfId="0" applyNumberFormat="1" applyFont="1" applyBorder="1"/>
    <xf numFmtId="0" fontId="9" fillId="0" borderId="12" xfId="0" applyFont="1" applyBorder="1"/>
    <xf numFmtId="0" fontId="4" fillId="0" borderId="15" xfId="0" applyFont="1" applyBorder="1"/>
    <xf numFmtId="0" fontId="9" fillId="0" borderId="5" xfId="0" applyFont="1" applyBorder="1"/>
    <xf numFmtId="0" fontId="6" fillId="0" borderId="16" xfId="0" applyFont="1" applyBorder="1"/>
    <xf numFmtId="2" fontId="6" fillId="0" borderId="17" xfId="0" applyNumberFormat="1" applyFont="1" applyBorder="1"/>
    <xf numFmtId="0" fontId="6" fillId="0" borderId="18" xfId="0" applyFont="1" applyBorder="1"/>
    <xf numFmtId="2" fontId="6" fillId="0" borderId="19" xfId="0" applyNumberFormat="1" applyFont="1" applyBorder="1"/>
    <xf numFmtId="167" fontId="9" fillId="0" borderId="5" xfId="0" applyNumberFormat="1" applyFont="1" applyBorder="1"/>
    <xf numFmtId="2" fontId="11" fillId="0" borderId="19" xfId="0" applyNumberFormat="1" applyFont="1" applyBorder="1"/>
    <xf numFmtId="8" fontId="9" fillId="0" borderId="5" xfId="0" applyNumberFormat="1" applyFont="1" applyBorder="1"/>
    <xf numFmtId="0" fontId="4" fillId="0" borderId="20" xfId="0" applyFont="1" applyBorder="1"/>
    <xf numFmtId="2" fontId="4" fillId="0" borderId="21" xfId="0" applyNumberFormat="1" applyFont="1" applyBorder="1"/>
    <xf numFmtId="1" fontId="4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5" fillId="4" borderId="24" xfId="0" applyFont="1" applyFill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5" fillId="4" borderId="29" xfId="0" applyFont="1" applyFill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66" fontId="15" fillId="4" borderId="29" xfId="0" applyNumberFormat="1" applyFont="1" applyFill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2" fontId="13" fillId="0" borderId="5" xfId="0" applyNumberFormat="1" applyFont="1" applyBorder="1" applyAlignment="1">
      <alignment horizontal="center" vertical="center"/>
    </xf>
    <xf numFmtId="2" fontId="13" fillId="0" borderId="31" xfId="0" applyNumberFormat="1" applyFont="1" applyBorder="1" applyAlignment="1">
      <alignment horizontal="center" vertical="center"/>
    </xf>
    <xf numFmtId="2" fontId="13" fillId="0" borderId="32" xfId="0" applyNumberFormat="1" applyFont="1" applyBorder="1" applyAlignment="1">
      <alignment vertical="center"/>
    </xf>
    <xf numFmtId="2" fontId="13" fillId="0" borderId="6" xfId="0" applyNumberFormat="1" applyFont="1" applyBorder="1" applyAlignment="1">
      <alignment vertical="center"/>
    </xf>
    <xf numFmtId="2" fontId="13" fillId="0" borderId="34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6" fillId="0" borderId="31" xfId="0" applyNumberFormat="1" applyFont="1" applyBorder="1" applyAlignment="1">
      <alignment horizontal="center" vertical="center"/>
    </xf>
    <xf numFmtId="166" fontId="15" fillId="4" borderId="35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5" borderId="36" xfId="0" applyFont="1" applyFill="1" applyBorder="1" applyAlignment="1">
      <alignment vertical="center"/>
    </xf>
    <xf numFmtId="166" fontId="15" fillId="5" borderId="22" xfId="0" applyNumberFormat="1" applyFont="1" applyFill="1" applyBorder="1" applyAlignment="1">
      <alignment vertical="center"/>
    </xf>
    <xf numFmtId="2" fontId="12" fillId="5" borderId="37" xfId="0" applyNumberFormat="1" applyFont="1" applyFill="1" applyBorder="1" applyAlignment="1">
      <alignment horizontal="center" vertical="center"/>
    </xf>
    <xf numFmtId="2" fontId="12" fillId="5" borderId="38" xfId="0" applyNumberFormat="1" applyFont="1" applyFill="1" applyBorder="1" applyAlignment="1">
      <alignment vertical="center"/>
    </xf>
    <xf numFmtId="166" fontId="15" fillId="4" borderId="24" xfId="0" applyNumberFormat="1" applyFont="1" applyFill="1" applyBorder="1" applyAlignment="1">
      <alignment vertical="center"/>
    </xf>
    <xf numFmtId="2" fontId="13" fillId="0" borderId="2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2" fontId="13" fillId="0" borderId="39" xfId="0" applyNumberFormat="1" applyFont="1" applyBorder="1" applyAlignment="1">
      <alignment vertical="center"/>
    </xf>
    <xf numFmtId="2" fontId="13" fillId="0" borderId="40" xfId="0" applyNumberFormat="1" applyFont="1" applyBorder="1" applyAlignment="1">
      <alignment vertical="center"/>
    </xf>
    <xf numFmtId="9" fontId="13" fillId="0" borderId="34" xfId="0" applyNumberFormat="1" applyFont="1" applyBorder="1" applyAlignment="1">
      <alignment vertical="center"/>
    </xf>
    <xf numFmtId="0" fontId="12" fillId="3" borderId="41" xfId="0" applyFont="1" applyFill="1" applyBorder="1" applyAlignment="1">
      <alignment horizontal="center" vertical="center"/>
    </xf>
    <xf numFmtId="166" fontId="15" fillId="4" borderId="42" xfId="0" applyNumberFormat="1" applyFont="1" applyFill="1" applyBorder="1" applyAlignment="1">
      <alignment vertical="center"/>
    </xf>
    <xf numFmtId="0" fontId="12" fillId="3" borderId="43" xfId="0" applyFont="1" applyFill="1" applyBorder="1" applyAlignment="1">
      <alignment horizontal="center" vertical="center"/>
    </xf>
    <xf numFmtId="0" fontId="13" fillId="0" borderId="44" xfId="0" applyFont="1" applyBorder="1" applyAlignment="1">
      <alignment vertical="center"/>
    </xf>
    <xf numFmtId="166" fontId="15" fillId="4" borderId="45" xfId="0" applyNumberFormat="1" applyFont="1" applyFill="1" applyBorder="1" applyAlignment="1">
      <alignment vertical="center"/>
    </xf>
    <xf numFmtId="0" fontId="12" fillId="3" borderId="46" xfId="0" applyFont="1" applyFill="1" applyBorder="1" applyAlignment="1">
      <alignment horizontal="center" vertical="center"/>
    </xf>
    <xf numFmtId="166" fontId="15" fillId="4" borderId="47" xfId="0" applyNumberFormat="1" applyFont="1" applyFill="1" applyBorder="1" applyAlignment="1">
      <alignment vertical="center"/>
    </xf>
    <xf numFmtId="2" fontId="13" fillId="0" borderId="5" xfId="0" applyNumberFormat="1" applyFont="1" applyBorder="1" applyAlignment="1">
      <alignment vertical="center"/>
    </xf>
    <xf numFmtId="2" fontId="13" fillId="0" borderId="31" xfId="0" applyNumberFormat="1" applyFont="1" applyBorder="1" applyAlignment="1">
      <alignment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166" fontId="15" fillId="4" borderId="49" xfId="0" applyNumberFormat="1" applyFont="1" applyFill="1" applyBorder="1" applyAlignment="1">
      <alignment vertical="center"/>
    </xf>
    <xf numFmtId="0" fontId="12" fillId="2" borderId="36" xfId="0" applyFont="1" applyFill="1" applyBorder="1" applyAlignment="1">
      <alignment vertical="center"/>
    </xf>
    <xf numFmtId="166" fontId="12" fillId="2" borderId="22" xfId="0" applyNumberFormat="1" applyFont="1" applyFill="1" applyBorder="1" applyAlignment="1">
      <alignment vertical="center"/>
    </xf>
    <xf numFmtId="2" fontId="12" fillId="2" borderId="50" xfId="0" applyNumberFormat="1" applyFont="1" applyFill="1" applyBorder="1" applyAlignment="1">
      <alignment vertical="center"/>
    </xf>
    <xf numFmtId="2" fontId="12" fillId="2" borderId="51" xfId="0" applyNumberFormat="1" applyFont="1" applyFill="1" applyBorder="1" applyAlignment="1">
      <alignment vertical="center"/>
    </xf>
    <xf numFmtId="2" fontId="13" fillId="2" borderId="6" xfId="0" applyNumberFormat="1" applyFont="1" applyFill="1" applyBorder="1" applyAlignment="1">
      <alignment vertical="center"/>
    </xf>
    <xf numFmtId="0" fontId="13" fillId="0" borderId="52" xfId="0" applyFont="1" applyBorder="1" applyAlignment="1">
      <alignment vertical="center"/>
    </xf>
    <xf numFmtId="168" fontId="13" fillId="4" borderId="41" xfId="0" applyNumberFormat="1" applyFont="1" applyFill="1" applyBorder="1" applyAlignment="1">
      <alignment vertical="center"/>
    </xf>
    <xf numFmtId="2" fontId="13" fillId="0" borderId="14" xfId="0" applyNumberFormat="1" applyFont="1" applyBorder="1" applyAlignment="1">
      <alignment vertical="center"/>
    </xf>
    <xf numFmtId="2" fontId="13" fillId="0" borderId="53" xfId="0" applyNumberFormat="1" applyFont="1" applyBorder="1" applyAlignment="1">
      <alignment vertical="center"/>
    </xf>
    <xf numFmtId="2" fontId="13" fillId="0" borderId="54" xfId="0" applyNumberFormat="1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68" fontId="13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2" fontId="17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2" fontId="19" fillId="0" borderId="0" xfId="0" applyNumberFormat="1" applyFont="1" applyAlignment="1">
      <alignment vertical="center"/>
    </xf>
    <xf numFmtId="168" fontId="12" fillId="0" borderId="13" xfId="0" applyNumberFormat="1" applyFont="1" applyBorder="1" applyAlignment="1">
      <alignment vertical="center"/>
    </xf>
    <xf numFmtId="168" fontId="14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168" fontId="12" fillId="0" borderId="11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65" fontId="7" fillId="0" borderId="0" xfId="0" applyNumberFormat="1" applyFont="1"/>
    <xf numFmtId="0" fontId="7" fillId="0" borderId="0" xfId="0" applyFont="1"/>
    <xf numFmtId="0" fontId="21" fillId="3" borderId="51" xfId="0" applyFont="1" applyFill="1" applyBorder="1"/>
    <xf numFmtId="165" fontId="21" fillId="3" borderId="51" xfId="0" applyNumberFormat="1" applyFont="1" applyFill="1" applyBorder="1"/>
    <xf numFmtId="0" fontId="21" fillId="6" borderId="51" xfId="0" applyFont="1" applyFill="1" applyBorder="1"/>
    <xf numFmtId="169" fontId="7" fillId="0" borderId="0" xfId="0" applyNumberFormat="1" applyFont="1"/>
    <xf numFmtId="0" fontId="7" fillId="3" borderId="51" xfId="0" applyFont="1" applyFill="1" applyBorder="1"/>
    <xf numFmtId="169" fontId="21" fillId="3" borderId="56" xfId="0" applyNumberFormat="1" applyFont="1" applyFill="1" applyBorder="1"/>
    <xf numFmtId="2" fontId="21" fillId="6" borderId="56" xfId="0" applyNumberFormat="1" applyFont="1" applyFill="1" applyBorder="1"/>
    <xf numFmtId="0" fontId="7" fillId="7" borderId="51" xfId="0" applyFont="1" applyFill="1" applyBorder="1"/>
    <xf numFmtId="8" fontId="7" fillId="7" borderId="51" xfId="0" applyNumberFormat="1" applyFont="1" applyFill="1" applyBorder="1"/>
    <xf numFmtId="0" fontId="7" fillId="8" borderId="51" xfId="0" applyFont="1" applyFill="1" applyBorder="1"/>
    <xf numFmtId="0" fontId="23" fillId="0" borderId="0" xfId="0" applyFont="1"/>
    <xf numFmtId="165" fontId="7" fillId="0" borderId="0" xfId="0" applyNumberFormat="1" applyFont="1" applyAlignment="1">
      <alignment vertical="top"/>
    </xf>
    <xf numFmtId="0" fontId="23" fillId="0" borderId="0" xfId="0" applyFont="1" applyAlignment="1">
      <alignment vertical="top" wrapText="1"/>
    </xf>
    <xf numFmtId="169" fontId="7" fillId="0" borderId="0" xfId="0" applyNumberFormat="1" applyFont="1" applyAlignment="1">
      <alignment vertical="top"/>
    </xf>
    <xf numFmtId="0" fontId="7" fillId="9" borderId="0" xfId="0" applyFont="1" applyFill="1"/>
    <xf numFmtId="2" fontId="23" fillId="0" borderId="0" xfId="0" applyNumberFormat="1" applyFont="1"/>
    <xf numFmtId="0" fontId="7" fillId="9" borderId="51" xfId="0" applyFont="1" applyFill="1" applyBorder="1"/>
    <xf numFmtId="169" fontId="22" fillId="8" borderId="0" xfId="0" applyNumberFormat="1" applyFont="1" applyFill="1"/>
    <xf numFmtId="2" fontId="22" fillId="8" borderId="0" xfId="0" applyNumberFormat="1" applyFont="1" applyFill="1"/>
    <xf numFmtId="0" fontId="8" fillId="8" borderId="0" xfId="0" applyFont="1" applyFill="1"/>
    <xf numFmtId="165" fontId="6" fillId="0" borderId="40" xfId="0" applyNumberFormat="1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/>
    </xf>
    <xf numFmtId="0" fontId="7" fillId="0" borderId="33" xfId="0" applyFont="1" applyBorder="1" applyAlignment="1">
      <alignment horizontal="left" vertical="top"/>
    </xf>
    <xf numFmtId="0" fontId="5" fillId="0" borderId="33" xfId="0" applyFont="1" applyBorder="1"/>
    <xf numFmtId="0" fontId="5" fillId="0" borderId="33" xfId="0" applyFont="1" applyBorder="1" applyAlignment="1">
      <alignment horizontal="center"/>
    </xf>
    <xf numFmtId="166" fontId="5" fillId="0" borderId="33" xfId="0" applyNumberFormat="1" applyFont="1" applyBorder="1" applyAlignment="1">
      <alignment horizontal="right"/>
    </xf>
    <xf numFmtId="0" fontId="7" fillId="0" borderId="57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/>
    </xf>
    <xf numFmtId="0" fontId="7" fillId="0" borderId="57" xfId="0" applyFont="1" applyBorder="1" applyAlignment="1">
      <alignment horizontal="left" vertical="center"/>
    </xf>
    <xf numFmtId="0" fontId="0" fillId="0" borderId="57" xfId="0" applyBorder="1"/>
    <xf numFmtId="166" fontId="8" fillId="0" borderId="57" xfId="0" applyNumberFormat="1" applyFont="1" applyBorder="1" applyAlignment="1">
      <alignment horizontal="left"/>
    </xf>
    <xf numFmtId="0" fontId="7" fillId="0" borderId="3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165" fontId="6" fillId="0" borderId="10" xfId="0" applyNumberFormat="1" applyFont="1" applyBorder="1" applyAlignment="1">
      <alignment horizontal="left" vertical="center" wrapText="1"/>
    </xf>
    <xf numFmtId="165" fontId="6" fillId="0" borderId="57" xfId="0" applyNumberFormat="1" applyFont="1" applyBorder="1" applyAlignment="1">
      <alignment horizontal="left" vertical="center" wrapText="1"/>
    </xf>
    <xf numFmtId="8" fontId="7" fillId="0" borderId="6" xfId="0" applyNumberFormat="1" applyFont="1" applyBorder="1" applyAlignment="1">
      <alignment horizontal="left" vertical="center" wrapText="1"/>
    </xf>
    <xf numFmtId="8" fontId="7" fillId="0" borderId="30" xfId="0" applyNumberFormat="1" applyFont="1" applyBorder="1" applyAlignment="1">
      <alignment horizontal="left"/>
    </xf>
    <xf numFmtId="8" fontId="7" fillId="0" borderId="57" xfId="0" applyNumberFormat="1" applyFont="1" applyBorder="1" applyAlignment="1">
      <alignment horizontal="left" vertical="center" wrapText="1"/>
    </xf>
    <xf numFmtId="8" fontId="0" fillId="0" borderId="57" xfId="1" applyNumberFormat="1" applyFont="1" applyBorder="1" applyAlignment="1">
      <alignment horizontal="left"/>
    </xf>
    <xf numFmtId="0" fontId="25" fillId="0" borderId="0" xfId="0" applyFont="1"/>
    <xf numFmtId="166" fontId="26" fillId="4" borderId="29" xfId="0" applyNumberFormat="1" applyFont="1" applyFill="1" applyBorder="1" applyAlignment="1">
      <alignment vertical="center"/>
    </xf>
    <xf numFmtId="166" fontId="26" fillId="4" borderId="42" xfId="0" applyNumberFormat="1" applyFont="1" applyFill="1" applyBorder="1" applyAlignment="1">
      <alignment vertical="center"/>
    </xf>
    <xf numFmtId="0" fontId="1" fillId="0" borderId="57" xfId="0" applyFont="1" applyBorder="1"/>
    <xf numFmtId="0" fontId="27" fillId="8" borderId="0" xfId="0" applyFont="1" applyFill="1"/>
    <xf numFmtId="0" fontId="24" fillId="0" borderId="0" xfId="0" applyFont="1"/>
    <xf numFmtId="2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5"/>
  <sheetViews>
    <sheetView workbookViewId="0">
      <selection activeCell="E7" sqref="E7:E11"/>
    </sheetView>
  </sheetViews>
  <sheetFormatPr defaultColWidth="14.44140625" defaultRowHeight="15" customHeight="1" x14ac:dyDescent="0.3"/>
  <cols>
    <col min="1" max="1" width="10.6640625" customWidth="1"/>
    <col min="2" max="2" width="28.88671875" customWidth="1"/>
    <col min="3" max="3" width="13.109375" customWidth="1"/>
    <col min="4" max="4" width="7.33203125" customWidth="1"/>
    <col min="5" max="5" width="10" customWidth="1"/>
    <col min="6" max="6" width="8.109375" customWidth="1"/>
    <col min="7" max="7" width="11.88671875" customWidth="1"/>
  </cols>
  <sheetData>
    <row r="1" spans="1:7" ht="14.25" customHeight="1" x14ac:dyDescent="0.3"/>
    <row r="2" spans="1:7" ht="14.25" customHeight="1" x14ac:dyDescent="0.3"/>
    <row r="3" spans="1:7" ht="14.25" customHeight="1" x14ac:dyDescent="0.3"/>
    <row r="4" spans="1:7" ht="18.75" customHeight="1" x14ac:dyDescent="0.35">
      <c r="B4" s="1">
        <v>45748</v>
      </c>
      <c r="C4" s="2"/>
    </row>
    <row r="5" spans="1:7" ht="18.75" customHeight="1" x14ac:dyDescent="0.3"/>
    <row r="6" spans="1:7" ht="14.25" customHeight="1" x14ac:dyDescent="0.3">
      <c r="A6" s="3" t="s">
        <v>0</v>
      </c>
      <c r="B6" s="4" t="s">
        <v>1</v>
      </c>
      <c r="C6" s="5" t="s">
        <v>2</v>
      </c>
      <c r="D6" s="6" t="s">
        <v>3</v>
      </c>
      <c r="E6" s="5" t="s">
        <v>4</v>
      </c>
      <c r="F6" s="5" t="s">
        <v>5</v>
      </c>
      <c r="G6" s="7" t="s">
        <v>6</v>
      </c>
    </row>
    <row r="7" spans="1:7" ht="14.25" customHeight="1" x14ac:dyDescent="0.3">
      <c r="A7" s="179">
        <v>45757</v>
      </c>
      <c r="B7" s="175" t="s">
        <v>7</v>
      </c>
      <c r="C7" s="8" t="s">
        <v>8</v>
      </c>
      <c r="D7" s="9" t="s">
        <v>9</v>
      </c>
      <c r="E7" s="180">
        <v>138.47</v>
      </c>
      <c r="F7" s="180">
        <v>6.92</v>
      </c>
      <c r="G7" s="180">
        <v>145.38999999999999</v>
      </c>
    </row>
    <row r="8" spans="1:7" ht="15" customHeight="1" x14ac:dyDescent="0.3">
      <c r="A8" s="179">
        <v>45762</v>
      </c>
      <c r="B8" s="176" t="s">
        <v>14</v>
      </c>
      <c r="C8" s="165" t="s">
        <v>15</v>
      </c>
      <c r="D8" s="165" t="s">
        <v>16</v>
      </c>
      <c r="E8" s="181">
        <v>5</v>
      </c>
      <c r="F8" s="165"/>
      <c r="G8" s="181">
        <v>5</v>
      </c>
    </row>
    <row r="9" spans="1:7" ht="14.25" customHeight="1" x14ac:dyDescent="0.3">
      <c r="A9" s="179">
        <v>45763</v>
      </c>
      <c r="B9" s="177" t="s">
        <v>10</v>
      </c>
      <c r="C9" s="170" t="s">
        <v>11</v>
      </c>
      <c r="D9" s="171" t="s">
        <v>12</v>
      </c>
      <c r="E9" s="182">
        <v>120</v>
      </c>
      <c r="F9" s="170"/>
      <c r="G9" s="182">
        <v>120</v>
      </c>
    </row>
    <row r="10" spans="1:7" ht="14.25" customHeight="1" x14ac:dyDescent="0.3">
      <c r="A10" s="178">
        <v>45764</v>
      </c>
      <c r="B10" s="172" t="s">
        <v>117</v>
      </c>
      <c r="C10" s="173" t="s">
        <v>17</v>
      </c>
      <c r="D10" s="173" t="s">
        <v>118</v>
      </c>
      <c r="E10" s="183">
        <v>244.84</v>
      </c>
      <c r="F10" s="183">
        <v>48.96</v>
      </c>
      <c r="G10" s="183">
        <v>293.8</v>
      </c>
    </row>
    <row r="11" spans="1:7" ht="14.25" customHeight="1" x14ac:dyDescent="0.3">
      <c r="A11" s="164">
        <v>45776</v>
      </c>
      <c r="B11" s="187" t="s">
        <v>125</v>
      </c>
      <c r="C11" s="187" t="s">
        <v>126</v>
      </c>
      <c r="D11" s="187" t="s">
        <v>49</v>
      </c>
      <c r="E11" s="174">
        <v>346.68</v>
      </c>
      <c r="F11" s="174">
        <v>62.89</v>
      </c>
      <c r="G11" s="174">
        <v>409.57</v>
      </c>
    </row>
    <row r="12" spans="1:7" ht="14.25" customHeight="1" x14ac:dyDescent="0.3">
      <c r="A12" s="10"/>
      <c r="B12" s="166"/>
      <c r="C12" s="167" t="s">
        <v>19</v>
      </c>
      <c r="D12" s="168"/>
      <c r="E12" s="169">
        <f>SUM(E7:E11)</f>
        <v>854.99</v>
      </c>
      <c r="F12" s="169">
        <f>SUM(F7:F11)</f>
        <v>118.77000000000001</v>
      </c>
      <c r="G12" s="169">
        <f>SUM(G7:G11)</f>
        <v>973.76</v>
      </c>
    </row>
    <row r="13" spans="1:7" ht="14.25" customHeight="1" x14ac:dyDescent="0.3">
      <c r="A13" s="11"/>
      <c r="B13" s="12"/>
      <c r="D13" s="11"/>
      <c r="E13" s="13"/>
      <c r="F13" s="13"/>
      <c r="G13" s="13"/>
    </row>
    <row r="14" spans="1:7" ht="14.25" customHeight="1" x14ac:dyDescent="0.3">
      <c r="A14" s="14"/>
      <c r="B14" s="12"/>
      <c r="D14" s="15"/>
      <c r="E14" s="16"/>
      <c r="F14" s="17"/>
      <c r="G14" s="17"/>
    </row>
    <row r="15" spans="1:7" ht="14.25" customHeight="1" x14ac:dyDescent="0.3"/>
    <row r="16" spans="1:7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</sheetData>
  <pageMargins left="0.25" right="0.25" top="0.75" bottom="0.75" header="0" footer="0"/>
  <pageSetup paperSize="9" orientation="portrait"/>
  <headerFooter>
    <oddHeader>&amp;L&amp;F&amp;CQE 11 Playing Field Trust Payment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17" workbookViewId="0">
      <selection activeCell="H10" sqref="H10"/>
    </sheetView>
  </sheetViews>
  <sheetFormatPr defaultColWidth="14.44140625" defaultRowHeight="15" customHeight="1" x14ac:dyDescent="0.3"/>
  <cols>
    <col min="1" max="1" width="8.6640625" customWidth="1"/>
    <col min="2" max="2" width="28.44140625" customWidth="1"/>
    <col min="3" max="3" width="10.6640625" customWidth="1"/>
    <col min="4" max="5" width="8.6640625" customWidth="1"/>
    <col min="6" max="6" width="10.5546875" customWidth="1"/>
  </cols>
  <sheetData>
    <row r="1" spans="1:6" ht="14.25" customHeight="1" x14ac:dyDescent="0.3"/>
    <row r="2" spans="1:6" ht="14.25" customHeight="1" x14ac:dyDescent="0.3"/>
    <row r="3" spans="1:6" ht="14.25" customHeight="1" thickBot="1" x14ac:dyDescent="0.35"/>
    <row r="4" spans="1:6" ht="14.25" customHeight="1" x14ac:dyDescent="0.3">
      <c r="A4" s="18"/>
      <c r="B4" s="19" t="s">
        <v>20</v>
      </c>
      <c r="C4" s="19" t="s">
        <v>21</v>
      </c>
      <c r="D4" s="20" t="s">
        <v>22</v>
      </c>
      <c r="E4" s="21"/>
      <c r="F4" s="21" t="s">
        <v>23</v>
      </c>
    </row>
    <row r="5" spans="1:6" ht="14.25" customHeight="1" x14ac:dyDescent="0.3">
      <c r="A5" s="22"/>
      <c r="B5" s="23"/>
      <c r="C5" s="23" t="s">
        <v>119</v>
      </c>
      <c r="D5" s="23"/>
      <c r="E5" s="24"/>
      <c r="F5" s="25"/>
    </row>
    <row r="6" spans="1:6" ht="14.25" customHeight="1" x14ac:dyDescent="0.3">
      <c r="A6" s="26" t="s">
        <v>22</v>
      </c>
      <c r="B6" s="27"/>
      <c r="C6" s="27"/>
      <c r="D6" s="27"/>
      <c r="E6" s="28"/>
      <c r="F6" s="29"/>
    </row>
    <row r="7" spans="1:6" ht="14.25" customHeight="1" x14ac:dyDescent="0.3">
      <c r="A7" s="26"/>
      <c r="B7" s="27" t="s">
        <v>24</v>
      </c>
      <c r="C7" s="27"/>
      <c r="D7" s="27"/>
      <c r="E7" s="28"/>
      <c r="F7" s="29">
        <v>8036.45</v>
      </c>
    </row>
    <row r="8" spans="1:6" ht="14.25" customHeight="1" x14ac:dyDescent="0.3">
      <c r="A8" s="30" t="s">
        <v>25</v>
      </c>
      <c r="B8" s="27" t="s">
        <v>26</v>
      </c>
      <c r="C8" s="27">
        <v>7400</v>
      </c>
      <c r="D8" s="27"/>
      <c r="E8" s="28"/>
      <c r="F8" s="29"/>
    </row>
    <row r="9" spans="1:6" ht="14.25" customHeight="1" x14ac:dyDescent="0.3">
      <c r="A9" s="26"/>
      <c r="B9" s="23" t="s">
        <v>27</v>
      </c>
      <c r="C9" s="23"/>
      <c r="D9" s="23"/>
      <c r="E9" s="24"/>
      <c r="F9" s="25"/>
    </row>
    <row r="10" spans="1:6" ht="14.25" customHeight="1" x14ac:dyDescent="0.3">
      <c r="A10" s="26"/>
      <c r="B10" s="23" t="s">
        <v>28</v>
      </c>
      <c r="C10" s="23">
        <v>2200</v>
      </c>
      <c r="D10" s="24">
        <f>75+120</f>
        <v>195</v>
      </c>
      <c r="F10" s="25"/>
    </row>
    <row r="11" spans="1:6" ht="14.25" customHeight="1" x14ac:dyDescent="0.3">
      <c r="A11" s="26"/>
      <c r="B11" s="23" t="s">
        <v>29</v>
      </c>
      <c r="C11" s="23"/>
      <c r="D11" s="23"/>
      <c r="E11" s="24"/>
      <c r="F11" s="25"/>
    </row>
    <row r="12" spans="1:6" ht="14.25" customHeight="1" x14ac:dyDescent="0.3">
      <c r="A12" s="26"/>
      <c r="B12" s="23" t="s">
        <v>30</v>
      </c>
      <c r="C12" s="23">
        <v>13</v>
      </c>
      <c r="D12" s="23"/>
      <c r="E12" s="24"/>
      <c r="F12" s="25"/>
    </row>
    <row r="13" spans="1:6" ht="14.25" customHeight="1" x14ac:dyDescent="0.3">
      <c r="A13" s="31"/>
      <c r="B13" s="32"/>
      <c r="C13" s="32">
        <f t="shared" ref="C13:D13" si="0">SUM(C8:C12)</f>
        <v>9613</v>
      </c>
      <c r="D13" s="32">
        <f t="shared" si="0"/>
        <v>195</v>
      </c>
      <c r="E13" s="33"/>
      <c r="F13" s="34"/>
    </row>
    <row r="14" spans="1:6" ht="14.25" customHeight="1" x14ac:dyDescent="0.3">
      <c r="A14" s="26" t="s">
        <v>31</v>
      </c>
      <c r="B14" s="35"/>
      <c r="C14" s="35"/>
      <c r="D14" s="23" t="s">
        <v>32</v>
      </c>
      <c r="E14" s="24"/>
      <c r="F14" s="25"/>
    </row>
    <row r="15" spans="1:6" ht="14.25" customHeight="1" x14ac:dyDescent="0.3">
      <c r="A15" s="26"/>
      <c r="B15" s="23" t="s">
        <v>33</v>
      </c>
      <c r="C15" s="35"/>
      <c r="D15" s="36"/>
      <c r="E15" s="24"/>
      <c r="F15" s="25"/>
    </row>
    <row r="16" spans="1:6" ht="14.25" customHeight="1" x14ac:dyDescent="0.3">
      <c r="A16" s="26" t="s">
        <v>18</v>
      </c>
      <c r="B16" s="23" t="s">
        <v>34</v>
      </c>
      <c r="C16" s="184">
        <v>2950</v>
      </c>
      <c r="D16" s="36"/>
      <c r="E16" s="24"/>
      <c r="F16" s="25"/>
    </row>
    <row r="17" spans="1:6" ht="14.25" customHeight="1" x14ac:dyDescent="0.3">
      <c r="A17" s="26" t="s">
        <v>35</v>
      </c>
      <c r="B17" s="23" t="s">
        <v>36</v>
      </c>
      <c r="C17" s="184">
        <v>400</v>
      </c>
      <c r="D17" s="36"/>
      <c r="E17" s="24"/>
      <c r="F17" s="37"/>
    </row>
    <row r="18" spans="1:6" ht="14.25" customHeight="1" x14ac:dyDescent="0.3">
      <c r="A18" s="26" t="s">
        <v>37</v>
      </c>
      <c r="B18" s="23" t="s">
        <v>38</v>
      </c>
      <c r="C18" s="23">
        <v>1200</v>
      </c>
      <c r="D18" s="36"/>
      <c r="E18" s="24"/>
      <c r="F18" s="37"/>
    </row>
    <row r="19" spans="1:6" ht="14.25" customHeight="1" x14ac:dyDescent="0.3">
      <c r="A19" s="26" t="s">
        <v>39</v>
      </c>
      <c r="B19" s="23" t="s">
        <v>40</v>
      </c>
      <c r="C19" s="184">
        <v>200</v>
      </c>
      <c r="D19" s="36"/>
      <c r="E19" s="24"/>
      <c r="F19" s="37"/>
    </row>
    <row r="20" spans="1:6" ht="14.25" customHeight="1" x14ac:dyDescent="0.3">
      <c r="A20" s="26" t="s">
        <v>41</v>
      </c>
      <c r="B20" s="23" t="s">
        <v>42</v>
      </c>
      <c r="C20" s="23">
        <v>300</v>
      </c>
      <c r="D20" s="36"/>
      <c r="E20" s="24"/>
      <c r="F20" s="37"/>
    </row>
    <row r="21" spans="1:6" ht="14.25" customHeight="1" x14ac:dyDescent="0.3">
      <c r="A21" s="26" t="s">
        <v>43</v>
      </c>
      <c r="B21" s="23" t="s">
        <v>44</v>
      </c>
      <c r="C21" s="184">
        <v>400</v>
      </c>
      <c r="D21" s="36"/>
      <c r="E21" s="24"/>
      <c r="F21" s="37"/>
    </row>
    <row r="22" spans="1:6" ht="14.25" customHeight="1" x14ac:dyDescent="0.3">
      <c r="A22" s="26" t="s">
        <v>45</v>
      </c>
      <c r="B22" s="23" t="s">
        <v>46</v>
      </c>
      <c r="C22" s="23">
        <v>80</v>
      </c>
      <c r="D22" s="36"/>
      <c r="E22" s="23"/>
      <c r="F22" s="38"/>
    </row>
    <row r="23" spans="1:6" ht="14.25" customHeight="1" x14ac:dyDescent="0.3">
      <c r="A23" s="26" t="s">
        <v>47</v>
      </c>
      <c r="B23" s="23" t="s">
        <v>48</v>
      </c>
      <c r="C23" s="23">
        <v>70</v>
      </c>
      <c r="D23" s="36"/>
      <c r="E23" s="24"/>
      <c r="F23" s="37"/>
    </row>
    <row r="24" spans="1:6" ht="14.25" customHeight="1" x14ac:dyDescent="0.3">
      <c r="A24" s="26" t="s">
        <v>49</v>
      </c>
      <c r="B24" s="23" t="s">
        <v>30</v>
      </c>
      <c r="C24" s="23">
        <v>300</v>
      </c>
      <c r="D24" s="36">
        <f>409.57</f>
        <v>409.57</v>
      </c>
      <c r="E24" s="24"/>
      <c r="F24" s="39"/>
    </row>
    <row r="25" spans="1:6" ht="14.25" customHeight="1" x14ac:dyDescent="0.3">
      <c r="A25" s="26" t="s">
        <v>16</v>
      </c>
      <c r="B25" s="23" t="s">
        <v>50</v>
      </c>
      <c r="C25" s="184">
        <v>60</v>
      </c>
      <c r="D25" s="36">
        <f>5</f>
        <v>5</v>
      </c>
      <c r="E25" s="24"/>
      <c r="F25" s="39"/>
    </row>
    <row r="26" spans="1:6" ht="14.25" customHeight="1" x14ac:dyDescent="0.3">
      <c r="A26" s="26"/>
      <c r="B26" s="23" t="s">
        <v>51</v>
      </c>
      <c r="C26" s="23"/>
      <c r="D26" s="36"/>
      <c r="E26" s="24"/>
      <c r="F26" s="38"/>
    </row>
    <row r="27" spans="1:6" ht="14.25" customHeight="1" x14ac:dyDescent="0.3">
      <c r="A27" s="26" t="s">
        <v>52</v>
      </c>
      <c r="B27" s="23" t="s">
        <v>53</v>
      </c>
      <c r="C27" s="184">
        <v>600</v>
      </c>
      <c r="D27" s="36"/>
      <c r="E27" s="24"/>
      <c r="F27" s="39"/>
    </row>
    <row r="28" spans="1:6" ht="14.25" customHeight="1" x14ac:dyDescent="0.3">
      <c r="A28" s="26" t="s">
        <v>54</v>
      </c>
      <c r="B28" s="23" t="s">
        <v>55</v>
      </c>
      <c r="C28" s="23">
        <v>50</v>
      </c>
      <c r="D28" s="36">
        <f>293.8</f>
        <v>293.8</v>
      </c>
      <c r="E28" s="24"/>
      <c r="F28" s="39"/>
    </row>
    <row r="29" spans="1:6" ht="14.25" customHeight="1" x14ac:dyDescent="0.3">
      <c r="A29" s="26" t="s">
        <v>13</v>
      </c>
      <c r="B29" s="23" t="s">
        <v>56</v>
      </c>
      <c r="C29" s="184">
        <v>2500</v>
      </c>
      <c r="D29" s="36"/>
      <c r="E29" s="24"/>
      <c r="F29" s="39"/>
    </row>
    <row r="30" spans="1:6" ht="14.25" customHeight="1" x14ac:dyDescent="0.3">
      <c r="A30" s="26" t="s">
        <v>9</v>
      </c>
      <c r="B30" s="23" t="s">
        <v>57</v>
      </c>
      <c r="C30" s="184">
        <v>1500</v>
      </c>
      <c r="D30" s="36">
        <f>145.39</f>
        <v>145.38999999999999</v>
      </c>
      <c r="E30" s="24"/>
      <c r="F30" s="39"/>
    </row>
    <row r="31" spans="1:6" ht="14.25" customHeight="1" x14ac:dyDescent="0.3">
      <c r="A31" s="26" t="s">
        <v>12</v>
      </c>
      <c r="B31" s="23" t="s">
        <v>58</v>
      </c>
      <c r="C31" s="184">
        <v>1050</v>
      </c>
      <c r="D31" s="36">
        <f>120</f>
        <v>120</v>
      </c>
      <c r="E31" s="24"/>
      <c r="F31" s="39"/>
    </row>
    <row r="32" spans="1:6" ht="14.25" customHeight="1" x14ac:dyDescent="0.3">
      <c r="A32" s="26" t="s">
        <v>59</v>
      </c>
      <c r="B32" s="23" t="s">
        <v>60</v>
      </c>
      <c r="C32" s="23">
        <v>300</v>
      </c>
      <c r="D32" s="36"/>
      <c r="E32" s="24"/>
      <c r="F32" s="39"/>
    </row>
    <row r="33" spans="1:6" ht="14.25" customHeight="1" x14ac:dyDescent="0.3">
      <c r="A33" s="26" t="s">
        <v>61</v>
      </c>
      <c r="B33" s="23" t="s">
        <v>62</v>
      </c>
      <c r="C33" s="23">
        <v>250</v>
      </c>
      <c r="D33" s="36"/>
      <c r="E33" s="40"/>
      <c r="F33" s="39"/>
    </row>
    <row r="34" spans="1:6" ht="14.25" customHeight="1" x14ac:dyDescent="0.3">
      <c r="A34" s="26" t="s">
        <v>63</v>
      </c>
      <c r="B34" s="23" t="s">
        <v>30</v>
      </c>
      <c r="C34" s="23">
        <v>50</v>
      </c>
      <c r="D34" s="36"/>
      <c r="E34" s="24"/>
      <c r="F34" s="39"/>
    </row>
    <row r="35" spans="1:6" ht="14.25" customHeight="1" x14ac:dyDescent="0.3">
      <c r="A35" s="26"/>
      <c r="B35" s="23" t="s">
        <v>64</v>
      </c>
      <c r="C35" s="23"/>
      <c r="D35" s="36"/>
      <c r="E35" s="24"/>
      <c r="F35" s="39"/>
    </row>
    <row r="36" spans="1:6" ht="14.25" customHeight="1" x14ac:dyDescent="0.3">
      <c r="A36" s="26"/>
      <c r="B36" s="27" t="s">
        <v>65</v>
      </c>
      <c r="C36" s="27">
        <f t="shared" ref="C36:D36" si="1">SUM(C16:C35)</f>
        <v>12260</v>
      </c>
      <c r="D36" s="41">
        <f t="shared" si="1"/>
        <v>973.76</v>
      </c>
      <c r="E36" s="28"/>
      <c r="F36" s="42"/>
    </row>
    <row r="37" spans="1:6" ht="14.25" customHeight="1" x14ac:dyDescent="0.3">
      <c r="A37" s="26"/>
      <c r="B37" s="43"/>
      <c r="C37" s="43"/>
      <c r="D37" s="23"/>
      <c r="E37" s="24"/>
      <c r="F37" s="44"/>
    </row>
    <row r="38" spans="1:6" ht="14.25" customHeight="1" x14ac:dyDescent="0.3">
      <c r="A38" s="26"/>
      <c r="B38" s="45" t="s">
        <v>120</v>
      </c>
      <c r="C38" s="46">
        <v>8036.45</v>
      </c>
      <c r="D38" s="35"/>
      <c r="E38" s="24"/>
      <c r="F38" s="39"/>
    </row>
    <row r="39" spans="1:6" ht="14.25" customHeight="1" x14ac:dyDescent="0.3">
      <c r="A39" s="26"/>
      <c r="B39" s="47" t="s">
        <v>66</v>
      </c>
      <c r="C39" s="48">
        <f>D13</f>
        <v>195</v>
      </c>
      <c r="D39" s="23"/>
      <c r="E39" s="24" t="s">
        <v>67</v>
      </c>
      <c r="F39" s="49">
        <v>45777</v>
      </c>
    </row>
    <row r="40" spans="1:6" ht="14.25" customHeight="1" x14ac:dyDescent="0.3">
      <c r="A40" s="26"/>
      <c r="B40" s="47" t="s">
        <v>68</v>
      </c>
      <c r="C40" s="50">
        <f>D36</f>
        <v>973.76</v>
      </c>
      <c r="D40" s="35"/>
      <c r="E40" s="24"/>
      <c r="F40" s="51"/>
    </row>
    <row r="41" spans="1:6" ht="14.25" customHeight="1" x14ac:dyDescent="0.3">
      <c r="A41" s="26"/>
      <c r="B41" s="52" t="s">
        <v>19</v>
      </c>
      <c r="C41" s="53">
        <f>C38+C39-C40</f>
        <v>7257.6900000000005</v>
      </c>
      <c r="D41" s="35"/>
      <c r="E41" s="24"/>
      <c r="F41" s="44"/>
    </row>
    <row r="42" spans="1:6" ht="14.25" customHeight="1" x14ac:dyDescent="0.3">
      <c r="A42" s="26"/>
      <c r="B42" s="35"/>
      <c r="C42" s="54"/>
      <c r="D42" s="35"/>
      <c r="E42" s="24"/>
      <c r="F42" s="44"/>
    </row>
    <row r="43" spans="1:6" ht="14.25" customHeight="1" x14ac:dyDescent="0.3">
      <c r="A43" s="26"/>
      <c r="B43" s="55"/>
      <c r="C43" s="35"/>
      <c r="D43" s="35"/>
      <c r="E43" s="24"/>
      <c r="F43" s="39"/>
    </row>
    <row r="44" spans="1:6" ht="14.25" customHeight="1" x14ac:dyDescent="0.3">
      <c r="A44" s="26"/>
      <c r="B44" s="56"/>
      <c r="C44" s="35"/>
      <c r="D44" s="23"/>
      <c r="E44" s="24"/>
      <c r="F44" s="24"/>
    </row>
    <row r="45" spans="1:6" ht="14.25" customHeight="1" x14ac:dyDescent="0.3">
      <c r="A45" s="26"/>
      <c r="B45" s="23"/>
      <c r="C45" s="35"/>
      <c r="D45" s="23"/>
      <c r="E45" s="24"/>
      <c r="F45" s="24"/>
    </row>
    <row r="46" spans="1:6" ht="14.25" customHeight="1" x14ac:dyDescent="0.3"/>
    <row r="47" spans="1:6" ht="14.25" customHeight="1" x14ac:dyDescent="0.3"/>
    <row r="48" spans="1:6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0866141732283472" right="0.70866141732283472" top="1.1417322834645669" bottom="0.74803149606299213" header="0" footer="0"/>
  <pageSetup paperSize="9" orientation="portrait"/>
  <headerFooter>
    <oddHeader>&amp;CQE 11 Playing Field Trust Payment Schedule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001"/>
  <sheetViews>
    <sheetView workbookViewId="0">
      <selection activeCell="G47" sqref="G47"/>
    </sheetView>
  </sheetViews>
  <sheetFormatPr defaultColWidth="14.44140625" defaultRowHeight="15" customHeight="1" x14ac:dyDescent="0.3"/>
  <cols>
    <col min="1" max="1" width="2.33203125" customWidth="1"/>
    <col min="2" max="2" width="4.109375" customWidth="1"/>
    <col min="3" max="3" width="19.6640625" customWidth="1"/>
    <col min="4" max="4" width="9.33203125" bestFit="1" customWidth="1"/>
    <col min="5" max="16" width="5.88671875" customWidth="1"/>
    <col min="17" max="18" width="7" customWidth="1"/>
    <col min="19" max="19" width="7.5546875" customWidth="1"/>
  </cols>
  <sheetData>
    <row r="1" spans="1:19" ht="14.25" customHeight="1" x14ac:dyDescent="0.3">
      <c r="A1" s="57"/>
      <c r="B1" s="58"/>
      <c r="C1" s="59" t="s">
        <v>122</v>
      </c>
      <c r="D1" s="57" t="s">
        <v>69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7"/>
      <c r="R1" s="57"/>
      <c r="S1" s="57"/>
    </row>
    <row r="2" spans="1:19" ht="9.75" customHeight="1" x14ac:dyDescent="0.3">
      <c r="A2" s="60"/>
      <c r="B2" s="61"/>
      <c r="C2" s="60"/>
      <c r="D2" s="60" t="s">
        <v>70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9.75" customHeight="1" x14ac:dyDescent="0.3">
      <c r="A3" s="60"/>
      <c r="B3" s="62" t="s">
        <v>71</v>
      </c>
      <c r="C3" s="63" t="s">
        <v>72</v>
      </c>
      <c r="D3" s="64" t="s">
        <v>121</v>
      </c>
      <c r="E3" s="65" t="s">
        <v>73</v>
      </c>
      <c r="F3" s="66" t="s">
        <v>74</v>
      </c>
      <c r="G3" s="67" t="s">
        <v>75</v>
      </c>
      <c r="H3" s="68" t="s">
        <v>76</v>
      </c>
      <c r="I3" s="69" t="s">
        <v>77</v>
      </c>
      <c r="J3" s="69" t="s">
        <v>78</v>
      </c>
      <c r="K3" s="69" t="s">
        <v>79</v>
      </c>
      <c r="L3" s="69" t="s">
        <v>80</v>
      </c>
      <c r="M3" s="69" t="s">
        <v>81</v>
      </c>
      <c r="N3" s="69" t="s">
        <v>82</v>
      </c>
      <c r="O3" s="69" t="s">
        <v>83</v>
      </c>
      <c r="P3" s="69" t="s">
        <v>84</v>
      </c>
      <c r="Q3" s="70" t="s">
        <v>85</v>
      </c>
      <c r="R3" s="71" t="s">
        <v>86</v>
      </c>
      <c r="S3" s="72" t="s">
        <v>87</v>
      </c>
    </row>
    <row r="4" spans="1:19" ht="9.75" customHeight="1" x14ac:dyDescent="0.3">
      <c r="A4" s="60"/>
      <c r="B4" s="62"/>
      <c r="C4" s="73" t="s">
        <v>22</v>
      </c>
      <c r="D4" s="74"/>
      <c r="F4" s="76"/>
      <c r="G4" s="76"/>
      <c r="H4" s="75"/>
      <c r="I4" s="77"/>
      <c r="J4" s="77"/>
      <c r="K4" s="77"/>
      <c r="L4" s="77"/>
      <c r="M4" s="77"/>
      <c r="N4" s="77"/>
      <c r="O4" s="77"/>
      <c r="P4" s="77"/>
      <c r="Q4" s="78"/>
      <c r="R4" s="79" t="s">
        <v>88</v>
      </c>
      <c r="S4" s="80" t="s">
        <v>89</v>
      </c>
    </row>
    <row r="5" spans="1:19" ht="9.75" customHeight="1" x14ac:dyDescent="0.3">
      <c r="A5" s="60"/>
      <c r="B5" s="62"/>
      <c r="C5" s="81" t="s">
        <v>123</v>
      </c>
      <c r="D5" s="82">
        <v>8036.45</v>
      </c>
      <c r="E5" s="75"/>
      <c r="F5" s="77"/>
      <c r="G5" s="77"/>
      <c r="H5" s="75"/>
      <c r="I5" s="77"/>
      <c r="J5" s="77"/>
      <c r="K5" s="77"/>
      <c r="L5" s="77"/>
      <c r="M5" s="77"/>
      <c r="N5" s="77"/>
      <c r="O5" s="77"/>
      <c r="P5" s="77"/>
      <c r="Q5" s="83"/>
      <c r="R5" s="84"/>
      <c r="S5" s="80" t="s">
        <v>90</v>
      </c>
    </row>
    <row r="6" spans="1:19" ht="9.75" customHeight="1" x14ac:dyDescent="0.3">
      <c r="A6" s="60"/>
      <c r="B6" s="62"/>
      <c r="C6" s="81" t="s">
        <v>91</v>
      </c>
      <c r="D6" s="82">
        <v>7400</v>
      </c>
      <c r="E6" s="85"/>
      <c r="F6" s="86"/>
      <c r="G6" s="77"/>
      <c r="H6" s="75"/>
      <c r="I6" s="77"/>
      <c r="J6" s="77"/>
      <c r="K6" s="77"/>
      <c r="L6" s="77"/>
      <c r="M6" s="77"/>
      <c r="N6" s="77"/>
      <c r="O6" s="77"/>
      <c r="P6" s="77"/>
      <c r="Q6" s="87">
        <f t="shared" ref="Q6:Q12" si="0">SUM(E6:P6)</f>
        <v>0</v>
      </c>
      <c r="R6" s="88">
        <f t="shared" ref="R6:R8" si="1">D6-Q6</f>
        <v>7400</v>
      </c>
      <c r="S6" s="89"/>
    </row>
    <row r="7" spans="1:19" ht="9.75" customHeight="1" x14ac:dyDescent="0.3">
      <c r="A7" s="60"/>
      <c r="B7" s="62"/>
      <c r="C7" s="81" t="s">
        <v>27</v>
      </c>
      <c r="D7" s="82"/>
      <c r="E7" s="75"/>
      <c r="F7" s="86"/>
      <c r="G7" s="77"/>
      <c r="H7" s="75"/>
      <c r="I7" s="77"/>
      <c r="J7" s="77"/>
      <c r="K7" s="77"/>
      <c r="L7" s="77"/>
      <c r="M7" s="77"/>
      <c r="N7" s="86"/>
      <c r="O7" s="86"/>
      <c r="P7" s="77"/>
      <c r="Q7" s="87">
        <f t="shared" si="0"/>
        <v>0</v>
      </c>
      <c r="R7" s="88">
        <f t="shared" si="1"/>
        <v>0</v>
      </c>
      <c r="S7" s="89"/>
    </row>
    <row r="8" spans="1:19" ht="9.75" customHeight="1" x14ac:dyDescent="0.3">
      <c r="A8" s="60"/>
      <c r="B8" s="62"/>
      <c r="C8" s="81" t="s">
        <v>28</v>
      </c>
      <c r="D8" s="82">
        <v>2200</v>
      </c>
      <c r="E8" s="75">
        <f>75+120</f>
        <v>195</v>
      </c>
      <c r="F8" s="86"/>
      <c r="G8" s="86"/>
      <c r="H8" s="85"/>
      <c r="I8" s="86"/>
      <c r="J8" s="86"/>
      <c r="K8" s="86"/>
      <c r="L8" s="86"/>
      <c r="M8" s="90"/>
      <c r="N8" s="86"/>
      <c r="O8" s="86"/>
      <c r="P8" s="86"/>
      <c r="Q8" s="87">
        <f>SUM(E8:P8)</f>
        <v>195</v>
      </c>
      <c r="R8" s="88">
        <f t="shared" si="1"/>
        <v>2005</v>
      </c>
      <c r="S8" s="89"/>
    </row>
    <row r="9" spans="1:19" ht="9.75" customHeight="1" x14ac:dyDescent="0.3">
      <c r="A9" s="60"/>
      <c r="B9" s="62"/>
      <c r="C9" s="81" t="s">
        <v>92</v>
      </c>
      <c r="D9" s="82"/>
      <c r="E9" s="75"/>
      <c r="F9" s="86"/>
      <c r="G9" s="77"/>
      <c r="H9" s="85"/>
      <c r="I9" s="77"/>
      <c r="J9" s="86"/>
      <c r="K9" s="86"/>
      <c r="L9" s="77"/>
      <c r="M9" s="77"/>
      <c r="N9" s="86"/>
      <c r="O9" s="91"/>
      <c r="P9" s="77"/>
      <c r="Q9" s="87">
        <f t="shared" si="0"/>
        <v>0</v>
      </c>
      <c r="R9" s="88"/>
      <c r="S9" s="89"/>
    </row>
    <row r="10" spans="1:19" ht="9.75" customHeight="1" x14ac:dyDescent="0.3">
      <c r="A10" s="60"/>
      <c r="B10" s="62"/>
      <c r="C10" s="81" t="s">
        <v>29</v>
      </c>
      <c r="D10" s="82"/>
      <c r="E10" s="75"/>
      <c r="F10" s="86"/>
      <c r="G10" s="77"/>
      <c r="H10" s="75"/>
      <c r="I10" s="77"/>
      <c r="J10" s="86"/>
      <c r="K10" s="77"/>
      <c r="L10" s="77"/>
      <c r="M10" s="77"/>
      <c r="N10" s="77"/>
      <c r="O10" s="77"/>
      <c r="P10" s="77"/>
      <c r="Q10" s="87">
        <f t="shared" si="0"/>
        <v>0</v>
      </c>
      <c r="R10" s="88"/>
      <c r="S10" s="89"/>
    </row>
    <row r="11" spans="1:19" ht="9.75" customHeight="1" x14ac:dyDescent="0.3">
      <c r="A11" s="60"/>
      <c r="B11" s="62"/>
      <c r="C11" s="81" t="s">
        <v>30</v>
      </c>
      <c r="D11" s="92">
        <v>13</v>
      </c>
      <c r="E11" s="75"/>
      <c r="F11" s="77"/>
      <c r="G11" s="93"/>
      <c r="H11" s="77"/>
      <c r="I11" s="77"/>
      <c r="J11" s="77"/>
      <c r="K11" s="77"/>
      <c r="L11" s="86"/>
      <c r="M11" s="77"/>
      <c r="N11" s="77"/>
      <c r="O11" s="86"/>
      <c r="P11" s="77"/>
      <c r="Q11" s="87">
        <f t="shared" si="0"/>
        <v>0</v>
      </c>
      <c r="R11" s="88"/>
      <c r="S11" s="89"/>
    </row>
    <row r="12" spans="1:19" ht="9.75" customHeight="1" x14ac:dyDescent="0.3">
      <c r="A12" s="60"/>
      <c r="B12" s="62"/>
      <c r="C12" s="94" t="s">
        <v>19</v>
      </c>
      <c r="D12" s="95">
        <f t="shared" ref="D12:P12" si="2">SUM(D6:D11)</f>
        <v>9613</v>
      </c>
      <c r="E12" s="96">
        <f t="shared" si="2"/>
        <v>195</v>
      </c>
      <c r="F12" s="96">
        <f t="shared" si="2"/>
        <v>0</v>
      </c>
      <c r="G12" s="96">
        <f t="shared" si="2"/>
        <v>0</v>
      </c>
      <c r="H12" s="96">
        <f t="shared" si="2"/>
        <v>0</v>
      </c>
      <c r="I12" s="96">
        <f t="shared" si="2"/>
        <v>0</v>
      </c>
      <c r="J12" s="96">
        <f t="shared" si="2"/>
        <v>0</v>
      </c>
      <c r="K12" s="96">
        <f t="shared" si="2"/>
        <v>0</v>
      </c>
      <c r="L12" s="96">
        <f t="shared" si="2"/>
        <v>0</v>
      </c>
      <c r="M12" s="96">
        <f t="shared" si="2"/>
        <v>0</v>
      </c>
      <c r="N12" s="96">
        <f t="shared" si="2"/>
        <v>0</v>
      </c>
      <c r="O12" s="96">
        <f t="shared" si="2"/>
        <v>0</v>
      </c>
      <c r="P12" s="96">
        <f t="shared" si="2"/>
        <v>0</v>
      </c>
      <c r="Q12" s="97">
        <f t="shared" si="0"/>
        <v>195</v>
      </c>
      <c r="R12" s="88">
        <f>D12-Q12</f>
        <v>9418</v>
      </c>
      <c r="S12" s="89"/>
    </row>
    <row r="13" spans="1:19" ht="9.75" customHeight="1" x14ac:dyDescent="0.3">
      <c r="A13" s="60"/>
      <c r="B13" s="62"/>
      <c r="C13" s="59" t="s">
        <v>93</v>
      </c>
      <c r="D13" s="98"/>
      <c r="E13" s="65"/>
      <c r="F13" s="69"/>
      <c r="G13" s="69"/>
      <c r="H13" s="69"/>
      <c r="I13" s="69"/>
      <c r="J13" s="99"/>
      <c r="K13" s="69"/>
      <c r="L13" s="69"/>
      <c r="M13" s="69"/>
      <c r="N13" s="69"/>
      <c r="O13" s="69"/>
      <c r="P13" s="69"/>
      <c r="Q13" s="70"/>
      <c r="R13" s="88"/>
      <c r="S13" s="89"/>
    </row>
    <row r="14" spans="1:19" ht="9.75" customHeight="1" x14ac:dyDescent="0.3">
      <c r="A14" s="60"/>
      <c r="B14" s="62"/>
      <c r="C14" s="59" t="s">
        <v>33</v>
      </c>
      <c r="D14" s="82"/>
      <c r="E14" s="75"/>
      <c r="F14" s="77"/>
      <c r="G14" s="100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88"/>
      <c r="S14" s="89"/>
    </row>
    <row r="15" spans="1:19" ht="9.75" customHeight="1" x14ac:dyDescent="0.3">
      <c r="A15" s="60"/>
      <c r="B15" s="62" t="s">
        <v>18</v>
      </c>
      <c r="C15" s="72" t="s">
        <v>94</v>
      </c>
      <c r="D15" s="185">
        <v>2950</v>
      </c>
      <c r="E15" s="101"/>
      <c r="F15" s="88"/>
      <c r="G15" s="90"/>
      <c r="H15" s="88"/>
      <c r="I15" s="88"/>
      <c r="J15" s="88"/>
      <c r="K15" s="88"/>
      <c r="L15" s="88"/>
      <c r="M15" s="88"/>
      <c r="N15" s="88"/>
      <c r="O15" s="88"/>
      <c r="P15" s="88"/>
      <c r="Q15" s="102">
        <f t="shared" ref="Q15:Q35" si="3">SUM(E15:P15)</f>
        <v>0</v>
      </c>
      <c r="R15" s="88">
        <f t="shared" ref="R15:R23" si="4">D15-Q15</f>
        <v>2950</v>
      </c>
      <c r="S15" s="103">
        <f t="shared" ref="S15:S23" si="5">Q15/D15</f>
        <v>0</v>
      </c>
    </row>
    <row r="16" spans="1:19" ht="9.75" customHeight="1" x14ac:dyDescent="0.3">
      <c r="A16" s="60"/>
      <c r="B16" s="104" t="s">
        <v>35</v>
      </c>
      <c r="C16" s="80" t="s">
        <v>36</v>
      </c>
      <c r="D16" s="186">
        <v>400</v>
      </c>
      <c r="E16" s="101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102">
        <f t="shared" si="3"/>
        <v>0</v>
      </c>
      <c r="R16" s="88">
        <f t="shared" si="4"/>
        <v>400</v>
      </c>
      <c r="S16" s="103">
        <f t="shared" si="5"/>
        <v>0</v>
      </c>
    </row>
    <row r="17" spans="1:19" ht="9.75" customHeight="1" x14ac:dyDescent="0.3">
      <c r="A17" s="60"/>
      <c r="B17" s="106" t="s">
        <v>37</v>
      </c>
      <c r="C17" s="107" t="s">
        <v>38</v>
      </c>
      <c r="D17" s="108">
        <v>1200</v>
      </c>
      <c r="E17" s="101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102">
        <f t="shared" si="3"/>
        <v>0</v>
      </c>
      <c r="R17" s="88">
        <f t="shared" si="4"/>
        <v>1200</v>
      </c>
      <c r="S17" s="103">
        <f t="shared" si="5"/>
        <v>0</v>
      </c>
    </row>
    <row r="18" spans="1:19" ht="9.75" customHeight="1" x14ac:dyDescent="0.3">
      <c r="A18" s="60"/>
      <c r="B18" s="109" t="s">
        <v>39</v>
      </c>
      <c r="C18" s="80" t="s">
        <v>95</v>
      </c>
      <c r="D18" s="186">
        <v>200</v>
      </c>
      <c r="E18" s="101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102">
        <f t="shared" si="3"/>
        <v>0</v>
      </c>
      <c r="R18" s="88">
        <f t="shared" si="4"/>
        <v>200</v>
      </c>
      <c r="S18" s="103">
        <f t="shared" si="5"/>
        <v>0</v>
      </c>
    </row>
    <row r="19" spans="1:19" ht="9.75" customHeight="1" x14ac:dyDescent="0.3">
      <c r="A19" s="60"/>
      <c r="B19" s="62" t="s">
        <v>41</v>
      </c>
      <c r="C19" s="80" t="s">
        <v>42</v>
      </c>
      <c r="D19" s="105">
        <v>300</v>
      </c>
      <c r="E19" s="101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102">
        <f t="shared" si="3"/>
        <v>0</v>
      </c>
      <c r="R19" s="88">
        <f t="shared" si="4"/>
        <v>300</v>
      </c>
      <c r="S19" s="103">
        <f t="shared" si="5"/>
        <v>0</v>
      </c>
    </row>
    <row r="20" spans="1:19" ht="9.75" customHeight="1" x14ac:dyDescent="0.3">
      <c r="A20" s="60"/>
      <c r="B20" s="62" t="s">
        <v>43</v>
      </c>
      <c r="C20" s="80" t="s">
        <v>44</v>
      </c>
      <c r="D20" s="186">
        <v>400</v>
      </c>
      <c r="E20" s="101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102">
        <f t="shared" si="3"/>
        <v>0</v>
      </c>
      <c r="R20" s="88">
        <f t="shared" si="4"/>
        <v>400</v>
      </c>
      <c r="S20" s="103">
        <f t="shared" si="5"/>
        <v>0</v>
      </c>
    </row>
    <row r="21" spans="1:19" ht="9.75" customHeight="1" x14ac:dyDescent="0.3">
      <c r="A21" s="60"/>
      <c r="B21" s="104" t="s">
        <v>45</v>
      </c>
      <c r="C21" s="80" t="s">
        <v>46</v>
      </c>
      <c r="D21" s="105">
        <v>80</v>
      </c>
      <c r="E21" s="101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102">
        <f t="shared" si="3"/>
        <v>0</v>
      </c>
      <c r="R21" s="88">
        <f t="shared" si="4"/>
        <v>80</v>
      </c>
      <c r="S21" s="103">
        <f t="shared" si="5"/>
        <v>0</v>
      </c>
    </row>
    <row r="22" spans="1:19" ht="9.75" customHeight="1" x14ac:dyDescent="0.3">
      <c r="A22" s="60"/>
      <c r="B22" s="106" t="s">
        <v>47</v>
      </c>
      <c r="C22" s="107" t="s">
        <v>48</v>
      </c>
      <c r="D22" s="110">
        <v>70</v>
      </c>
      <c r="E22" s="111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88"/>
      <c r="Q22" s="102">
        <f t="shared" si="3"/>
        <v>0</v>
      </c>
      <c r="R22" s="88">
        <f t="shared" si="4"/>
        <v>70</v>
      </c>
      <c r="S22" s="103">
        <f t="shared" si="5"/>
        <v>0</v>
      </c>
    </row>
    <row r="23" spans="1:19" ht="9.75" customHeight="1" x14ac:dyDescent="0.3">
      <c r="A23" s="60"/>
      <c r="B23" s="113" t="s">
        <v>49</v>
      </c>
      <c r="C23" s="80" t="s">
        <v>30</v>
      </c>
      <c r="D23" s="105">
        <v>300</v>
      </c>
      <c r="E23" s="101">
        <v>409.57</v>
      </c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102">
        <f t="shared" si="3"/>
        <v>409.57</v>
      </c>
      <c r="R23" s="88">
        <f t="shared" si="4"/>
        <v>-109.57</v>
      </c>
      <c r="S23" s="103">
        <f t="shared" si="5"/>
        <v>1.3652333333333333</v>
      </c>
    </row>
    <row r="24" spans="1:19" ht="9.75" customHeight="1" x14ac:dyDescent="0.3">
      <c r="A24" s="60"/>
      <c r="B24" s="113"/>
      <c r="C24" s="80" t="s">
        <v>96</v>
      </c>
      <c r="D24" s="105"/>
      <c r="E24" s="101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102">
        <f t="shared" si="3"/>
        <v>0</v>
      </c>
      <c r="R24" s="88"/>
      <c r="S24" s="103"/>
    </row>
    <row r="25" spans="1:19" ht="9.75" customHeight="1" x14ac:dyDescent="0.3">
      <c r="A25" s="60"/>
      <c r="B25" s="113"/>
      <c r="C25" s="80" t="s">
        <v>97</v>
      </c>
      <c r="D25" s="105"/>
      <c r="E25" s="101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102">
        <f t="shared" si="3"/>
        <v>0</v>
      </c>
      <c r="R25" s="88"/>
      <c r="S25" s="103"/>
    </row>
    <row r="26" spans="1:19" ht="9.75" customHeight="1" x14ac:dyDescent="0.3">
      <c r="A26" s="60"/>
      <c r="B26" s="113" t="s">
        <v>16</v>
      </c>
      <c r="C26" s="80" t="s">
        <v>50</v>
      </c>
      <c r="D26" s="186">
        <v>60</v>
      </c>
      <c r="E26" s="101">
        <v>5</v>
      </c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102">
        <f t="shared" si="3"/>
        <v>5</v>
      </c>
      <c r="R26" s="88"/>
      <c r="S26" s="103"/>
    </row>
    <row r="27" spans="1:19" ht="9.75" customHeight="1" x14ac:dyDescent="0.3">
      <c r="A27" s="60"/>
      <c r="B27" s="113"/>
      <c r="C27" s="59" t="s">
        <v>51</v>
      </c>
      <c r="D27" s="105"/>
      <c r="E27" s="101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102">
        <f t="shared" si="3"/>
        <v>0</v>
      </c>
      <c r="R27" s="88"/>
      <c r="S27" s="103"/>
    </row>
    <row r="28" spans="1:19" ht="9.75" customHeight="1" x14ac:dyDescent="0.3">
      <c r="A28" s="60"/>
      <c r="B28" s="113" t="s">
        <v>52</v>
      </c>
      <c r="C28" s="60" t="s">
        <v>53</v>
      </c>
      <c r="D28" s="186">
        <v>600</v>
      </c>
      <c r="E28" s="101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102">
        <f t="shared" si="3"/>
        <v>0</v>
      </c>
      <c r="R28" s="88"/>
      <c r="S28" s="103">
        <f t="shared" ref="S28:S36" si="6">Q28/D28</f>
        <v>0</v>
      </c>
    </row>
    <row r="29" spans="1:19" ht="9.75" customHeight="1" x14ac:dyDescent="0.3">
      <c r="A29" s="60"/>
      <c r="B29" s="113" t="s">
        <v>54</v>
      </c>
      <c r="C29" s="60" t="s">
        <v>55</v>
      </c>
      <c r="D29" s="105">
        <v>50</v>
      </c>
      <c r="E29" s="101">
        <v>293.8</v>
      </c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102">
        <f t="shared" si="3"/>
        <v>293.8</v>
      </c>
      <c r="R29" s="88">
        <f t="shared" ref="R29:R36" si="7">D29-Q29</f>
        <v>-243.8</v>
      </c>
      <c r="S29" s="103">
        <f t="shared" si="6"/>
        <v>5.8760000000000003</v>
      </c>
    </row>
    <row r="30" spans="1:19" ht="9.75" customHeight="1" x14ac:dyDescent="0.3">
      <c r="A30" s="60"/>
      <c r="B30" s="113" t="s">
        <v>13</v>
      </c>
      <c r="C30" s="60" t="s">
        <v>56</v>
      </c>
      <c r="D30" s="186">
        <v>2500</v>
      </c>
      <c r="E30" s="101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102">
        <f t="shared" si="3"/>
        <v>0</v>
      </c>
      <c r="R30" s="88">
        <f t="shared" si="7"/>
        <v>2500</v>
      </c>
      <c r="S30" s="103">
        <f t="shared" si="6"/>
        <v>0</v>
      </c>
    </row>
    <row r="31" spans="1:19" ht="9.75" customHeight="1" x14ac:dyDescent="0.3">
      <c r="A31" s="60"/>
      <c r="B31" s="62" t="s">
        <v>9</v>
      </c>
      <c r="C31" s="60" t="s">
        <v>57</v>
      </c>
      <c r="D31" s="186">
        <v>1500</v>
      </c>
      <c r="E31" s="101">
        <v>145.38999999999999</v>
      </c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102">
        <f t="shared" si="3"/>
        <v>145.38999999999999</v>
      </c>
      <c r="R31" s="88">
        <f t="shared" si="7"/>
        <v>1354.6100000000001</v>
      </c>
      <c r="S31" s="103">
        <f t="shared" si="6"/>
        <v>9.6926666666666661E-2</v>
      </c>
    </row>
    <row r="32" spans="1:19" ht="9.75" customHeight="1" x14ac:dyDescent="0.3">
      <c r="A32" s="60"/>
      <c r="B32" s="114" t="s">
        <v>12</v>
      </c>
      <c r="C32" s="60" t="s">
        <v>58</v>
      </c>
      <c r="D32" s="186">
        <v>1050</v>
      </c>
      <c r="E32" s="101">
        <v>120</v>
      </c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102">
        <f t="shared" si="3"/>
        <v>120</v>
      </c>
      <c r="R32" s="88">
        <f t="shared" si="7"/>
        <v>930</v>
      </c>
      <c r="S32" s="103">
        <f t="shared" si="6"/>
        <v>0.11428571428571428</v>
      </c>
    </row>
    <row r="33" spans="1:19" ht="9.75" customHeight="1" x14ac:dyDescent="0.3">
      <c r="A33" s="60"/>
      <c r="B33" s="114" t="s">
        <v>59</v>
      </c>
      <c r="C33" s="60" t="s">
        <v>60</v>
      </c>
      <c r="D33" s="105">
        <v>300</v>
      </c>
      <c r="E33" s="101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102">
        <f t="shared" si="3"/>
        <v>0</v>
      </c>
      <c r="R33" s="88">
        <f t="shared" si="7"/>
        <v>300</v>
      </c>
      <c r="S33" s="103">
        <f t="shared" si="6"/>
        <v>0</v>
      </c>
    </row>
    <row r="34" spans="1:19" ht="9.75" customHeight="1" x14ac:dyDescent="0.3">
      <c r="A34" s="60"/>
      <c r="B34" s="62" t="s">
        <v>61</v>
      </c>
      <c r="C34" s="60" t="s">
        <v>98</v>
      </c>
      <c r="D34" s="105">
        <v>250</v>
      </c>
      <c r="E34" s="101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102">
        <f t="shared" si="3"/>
        <v>0</v>
      </c>
      <c r="R34" s="88">
        <f t="shared" si="7"/>
        <v>250</v>
      </c>
      <c r="S34" s="103">
        <f t="shared" si="6"/>
        <v>0</v>
      </c>
    </row>
    <row r="35" spans="1:19" ht="9.75" customHeight="1" x14ac:dyDescent="0.3">
      <c r="A35" s="60"/>
      <c r="B35" s="104" t="s">
        <v>63</v>
      </c>
      <c r="C35" s="60" t="s">
        <v>30</v>
      </c>
      <c r="D35" s="115">
        <v>50</v>
      </c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88"/>
      <c r="Q35" s="102">
        <f t="shared" si="3"/>
        <v>0</v>
      </c>
      <c r="R35" s="88">
        <f t="shared" si="7"/>
        <v>50</v>
      </c>
      <c r="S35" s="103">
        <f t="shared" si="6"/>
        <v>0</v>
      </c>
    </row>
    <row r="36" spans="1:19" ht="9.75" customHeight="1" x14ac:dyDescent="0.3">
      <c r="A36" s="60"/>
      <c r="B36" s="106"/>
      <c r="C36" s="116" t="s">
        <v>19</v>
      </c>
      <c r="D36" s="117">
        <f t="shared" ref="D36:Q36" si="8">SUM(D15:D35)</f>
        <v>12260</v>
      </c>
      <c r="E36" s="118">
        <f t="shared" si="8"/>
        <v>973.76</v>
      </c>
      <c r="F36" s="118">
        <f t="shared" si="8"/>
        <v>0</v>
      </c>
      <c r="G36" s="118">
        <f t="shared" si="8"/>
        <v>0</v>
      </c>
      <c r="H36" s="118">
        <f t="shared" si="8"/>
        <v>0</v>
      </c>
      <c r="I36" s="118">
        <f t="shared" si="8"/>
        <v>0</v>
      </c>
      <c r="J36" s="118">
        <f t="shared" si="8"/>
        <v>0</v>
      </c>
      <c r="K36" s="118">
        <f t="shared" si="8"/>
        <v>0</v>
      </c>
      <c r="L36" s="118">
        <f t="shared" si="8"/>
        <v>0</v>
      </c>
      <c r="M36" s="118">
        <f t="shared" si="8"/>
        <v>0</v>
      </c>
      <c r="N36" s="118">
        <f t="shared" si="8"/>
        <v>0</v>
      </c>
      <c r="O36" s="118">
        <f t="shared" si="8"/>
        <v>0</v>
      </c>
      <c r="P36" s="118">
        <f t="shared" si="8"/>
        <v>0</v>
      </c>
      <c r="Q36" s="119">
        <f t="shared" si="8"/>
        <v>973.76</v>
      </c>
      <c r="R36" s="120">
        <f t="shared" si="7"/>
        <v>11286.24</v>
      </c>
      <c r="S36" s="103">
        <f t="shared" si="6"/>
        <v>7.9425774877650901E-2</v>
      </c>
    </row>
    <row r="37" spans="1:19" ht="9.75" customHeight="1" x14ac:dyDescent="0.3">
      <c r="A37" s="60"/>
      <c r="B37" s="62"/>
      <c r="C37" s="121" t="s">
        <v>64</v>
      </c>
      <c r="D37" s="122"/>
      <c r="E37" s="123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5"/>
      <c r="R37" s="126"/>
      <c r="S37" s="127"/>
    </row>
    <row r="38" spans="1:19" ht="9.75" customHeight="1" x14ac:dyDescent="0.3">
      <c r="A38" s="128"/>
      <c r="B38" s="129"/>
      <c r="C38" s="130" t="s">
        <v>99</v>
      </c>
      <c r="D38" s="131">
        <v>8036.45</v>
      </c>
      <c r="E38" s="128" t="s">
        <v>100</v>
      </c>
      <c r="F38" s="128"/>
      <c r="G38" s="128"/>
      <c r="H38" s="132"/>
      <c r="I38" s="128"/>
      <c r="J38" s="130"/>
      <c r="K38" s="128"/>
      <c r="L38" s="128"/>
      <c r="M38" s="130"/>
      <c r="N38" s="128"/>
      <c r="O38" s="128"/>
      <c r="P38" s="130"/>
      <c r="Q38" s="130"/>
      <c r="R38" s="130"/>
      <c r="S38" s="130"/>
    </row>
    <row r="39" spans="1:19" ht="9.75" customHeight="1" x14ac:dyDescent="0.3">
      <c r="A39" s="128"/>
      <c r="B39" s="129"/>
      <c r="C39" s="130" t="s">
        <v>101</v>
      </c>
      <c r="D39" s="131">
        <v>7400</v>
      </c>
      <c r="E39" s="128"/>
      <c r="F39" s="133"/>
      <c r="G39" s="128"/>
      <c r="H39" s="128"/>
      <c r="I39" s="128"/>
      <c r="J39" s="130"/>
      <c r="K39" s="134"/>
      <c r="L39" s="130"/>
      <c r="M39" s="132"/>
      <c r="N39" s="128"/>
      <c r="O39" s="128"/>
      <c r="P39" s="130"/>
      <c r="Q39" s="130"/>
      <c r="R39" s="130"/>
      <c r="S39" s="132"/>
    </row>
    <row r="40" spans="1:19" ht="9.75" customHeight="1" x14ac:dyDescent="0.3">
      <c r="A40" s="128"/>
      <c r="B40" s="129"/>
      <c r="C40" s="130" t="s">
        <v>102</v>
      </c>
      <c r="D40" s="135">
        <f>Q8</f>
        <v>195</v>
      </c>
      <c r="E40" s="128"/>
      <c r="F40" s="128"/>
      <c r="G40" s="128"/>
      <c r="H40" s="134"/>
      <c r="I40" s="128"/>
      <c r="J40" s="128"/>
      <c r="K40" s="134"/>
      <c r="L40" s="128"/>
      <c r="M40" s="136"/>
      <c r="N40" s="128"/>
      <c r="O40" s="128"/>
      <c r="P40" s="128"/>
      <c r="Q40" s="128"/>
      <c r="R40" s="128"/>
      <c r="S40" s="128"/>
    </row>
    <row r="41" spans="1:19" ht="9.75" customHeight="1" x14ac:dyDescent="0.3">
      <c r="A41" s="128"/>
      <c r="B41" s="129"/>
      <c r="C41" s="130" t="s">
        <v>92</v>
      </c>
      <c r="D41" s="135">
        <v>1078</v>
      </c>
      <c r="E41" s="128"/>
      <c r="F41" s="128"/>
      <c r="G41" s="128"/>
      <c r="H41" s="134"/>
      <c r="I41" s="128"/>
      <c r="J41" s="128"/>
      <c r="K41" s="134"/>
      <c r="L41" s="128"/>
      <c r="M41" s="132"/>
      <c r="N41" s="128"/>
      <c r="O41" s="128"/>
      <c r="P41" s="128"/>
      <c r="Q41" s="128"/>
      <c r="R41" s="128"/>
      <c r="S41" s="128"/>
    </row>
    <row r="42" spans="1:19" ht="9.75" customHeight="1" x14ac:dyDescent="0.3">
      <c r="A42" s="128"/>
      <c r="B42" s="129"/>
      <c r="C42" s="130" t="s">
        <v>103</v>
      </c>
      <c r="D42" s="135">
        <f>Q10+Q11</f>
        <v>0</v>
      </c>
      <c r="E42" s="128"/>
      <c r="F42" s="128"/>
      <c r="G42" s="128"/>
      <c r="H42" s="134"/>
      <c r="I42" s="128"/>
      <c r="J42" s="128"/>
      <c r="K42" s="134"/>
      <c r="L42" s="128"/>
      <c r="M42" s="132"/>
      <c r="N42" s="128"/>
      <c r="O42" s="128"/>
      <c r="P42" s="128"/>
      <c r="Q42" s="128"/>
      <c r="R42" s="128"/>
      <c r="S42" s="128"/>
    </row>
    <row r="43" spans="1:19" ht="9.75" customHeight="1" x14ac:dyDescent="0.3">
      <c r="A43" s="128"/>
      <c r="B43" s="129"/>
      <c r="C43" s="130" t="s">
        <v>104</v>
      </c>
      <c r="D43" s="137">
        <f>SUM(D38:D42)</f>
        <v>16709.45</v>
      </c>
      <c r="E43" s="128"/>
      <c r="F43" s="128"/>
      <c r="G43" s="128"/>
      <c r="H43" s="134"/>
      <c r="I43" s="128"/>
      <c r="J43" s="130"/>
      <c r="K43" s="134"/>
      <c r="L43" s="128"/>
      <c r="M43" s="132"/>
      <c r="N43" s="128"/>
      <c r="O43" s="128"/>
      <c r="P43" s="128"/>
      <c r="Q43" s="128"/>
      <c r="R43" s="128"/>
      <c r="S43" s="128"/>
    </row>
    <row r="44" spans="1:19" ht="9.75" customHeight="1" x14ac:dyDescent="0.3">
      <c r="A44" s="128"/>
      <c r="B44" s="129"/>
      <c r="C44" s="130" t="s">
        <v>105</v>
      </c>
      <c r="D44" s="138">
        <f>Q36</f>
        <v>973.76</v>
      </c>
      <c r="E44" s="128"/>
      <c r="F44" s="128"/>
      <c r="G44" s="128"/>
      <c r="H44" s="134"/>
      <c r="I44" s="128"/>
      <c r="J44" s="128"/>
      <c r="K44" s="134"/>
      <c r="L44" s="128"/>
      <c r="M44" s="136"/>
      <c r="N44" s="128"/>
      <c r="O44" s="128"/>
      <c r="P44" s="128"/>
      <c r="Q44" s="128"/>
      <c r="R44" s="128"/>
      <c r="S44" s="128"/>
    </row>
    <row r="45" spans="1:19" ht="9.75" customHeight="1" x14ac:dyDescent="0.3">
      <c r="A45" s="128"/>
      <c r="B45" s="129"/>
      <c r="C45" s="130" t="s">
        <v>106</v>
      </c>
      <c r="D45" s="139"/>
      <c r="E45" s="128"/>
      <c r="F45" s="128"/>
      <c r="G45" s="128"/>
      <c r="H45" s="134"/>
      <c r="I45" s="128"/>
      <c r="J45" s="128"/>
      <c r="K45" s="134"/>
      <c r="L45" s="128"/>
      <c r="M45" s="136"/>
      <c r="N45" s="128"/>
      <c r="O45" s="128"/>
      <c r="P45" s="128"/>
      <c r="Q45" s="128"/>
      <c r="R45" s="128"/>
      <c r="S45" s="128"/>
    </row>
    <row r="46" spans="1:19" ht="9.75" customHeight="1" x14ac:dyDescent="0.3">
      <c r="A46" s="128"/>
      <c r="B46" s="129"/>
      <c r="C46" s="130" t="s">
        <v>19</v>
      </c>
      <c r="D46" s="140">
        <f>D43-D44-D45</f>
        <v>15735.69</v>
      </c>
      <c r="E46" s="128"/>
      <c r="F46" s="128"/>
      <c r="G46" s="128"/>
      <c r="H46" s="134"/>
      <c r="I46" s="128"/>
      <c r="J46" s="128"/>
      <c r="K46" s="134"/>
      <c r="L46" s="128"/>
      <c r="M46" s="136"/>
      <c r="N46" s="128"/>
      <c r="O46" s="128"/>
      <c r="P46" s="128"/>
      <c r="Q46" s="128"/>
      <c r="R46" s="128"/>
      <c r="S46" s="128"/>
    </row>
    <row r="47" spans="1:19" ht="9.75" customHeight="1" x14ac:dyDescent="0.3">
      <c r="A47" s="128"/>
      <c r="B47" s="129"/>
      <c r="C47" s="130"/>
      <c r="D47" s="139"/>
      <c r="E47" s="128"/>
      <c r="F47" s="128"/>
      <c r="G47" s="128"/>
      <c r="H47" s="134"/>
      <c r="I47" s="128"/>
      <c r="J47" s="128"/>
      <c r="K47" s="134"/>
      <c r="L47" s="128"/>
      <c r="M47" s="136"/>
      <c r="N47" s="128"/>
      <c r="O47" s="128"/>
      <c r="P47" s="128"/>
      <c r="Q47" s="128"/>
      <c r="R47" s="128"/>
      <c r="S47" s="128"/>
    </row>
    <row r="48" spans="1:19" ht="9.75" customHeight="1" x14ac:dyDescent="0.3">
      <c r="A48" s="128"/>
      <c r="B48" s="129"/>
      <c r="C48" s="141"/>
      <c r="D48" s="128" t="s">
        <v>107</v>
      </c>
      <c r="F48" s="128"/>
      <c r="G48" s="128"/>
      <c r="H48" s="134"/>
      <c r="I48" s="128"/>
      <c r="J48" s="128"/>
      <c r="K48" s="134"/>
      <c r="L48" s="128"/>
      <c r="M48" s="136"/>
      <c r="N48" s="128"/>
      <c r="O48" s="128"/>
      <c r="P48" s="128"/>
      <c r="Q48" s="128"/>
      <c r="R48" s="128"/>
      <c r="S48" s="128"/>
    </row>
    <row r="49" spans="1:19" ht="9.75" customHeight="1" x14ac:dyDescent="0.3">
      <c r="A49" s="128"/>
      <c r="B49" s="129"/>
      <c r="C49" s="130" t="s">
        <v>108</v>
      </c>
      <c r="D49" s="137">
        <v>7257.69</v>
      </c>
      <c r="E49" s="128"/>
      <c r="F49" s="128"/>
      <c r="G49" s="128"/>
      <c r="H49" s="128"/>
      <c r="I49" s="128"/>
      <c r="J49" s="130"/>
      <c r="K49" s="128"/>
      <c r="L49" s="128"/>
      <c r="M49" s="128"/>
      <c r="N49" s="128"/>
      <c r="O49" s="128"/>
      <c r="P49" s="128"/>
      <c r="Q49" s="130"/>
      <c r="R49" s="128"/>
      <c r="S49" s="128"/>
    </row>
    <row r="50" spans="1:19" ht="14.25" customHeight="1" x14ac:dyDescent="0.3"/>
    <row r="51" spans="1:19" ht="14.25" customHeight="1" x14ac:dyDescent="0.3">
      <c r="C51" s="142"/>
    </row>
    <row r="52" spans="1:19" ht="14.25" customHeight="1" x14ac:dyDescent="0.3"/>
    <row r="53" spans="1:19" ht="14.25" customHeight="1" x14ac:dyDescent="0.3"/>
    <row r="54" spans="1:19" ht="14.25" customHeight="1" x14ac:dyDescent="0.3"/>
    <row r="55" spans="1:19" ht="14.25" customHeight="1" x14ac:dyDescent="0.3"/>
    <row r="56" spans="1:19" ht="14.25" customHeight="1" x14ac:dyDescent="0.3"/>
    <row r="57" spans="1:19" ht="14.25" customHeight="1" x14ac:dyDescent="0.3"/>
    <row r="58" spans="1:19" ht="14.25" customHeight="1" x14ac:dyDescent="0.3"/>
    <row r="59" spans="1:19" ht="14.25" customHeight="1" x14ac:dyDescent="0.3"/>
    <row r="60" spans="1:19" ht="14.25" customHeight="1" x14ac:dyDescent="0.3"/>
    <row r="61" spans="1:19" ht="14.25" customHeight="1" x14ac:dyDescent="0.3"/>
    <row r="62" spans="1:19" ht="14.25" customHeight="1" x14ac:dyDescent="0.3"/>
    <row r="63" spans="1:19" ht="14.25" customHeight="1" x14ac:dyDescent="0.3"/>
    <row r="64" spans="1:19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1.1417322834645669" right="0.74803149606299213" top="0.70866141732283472" bottom="0.70866141732283472" header="0" footer="0"/>
  <pageSetup paperSize="9" orientation="landscape"/>
  <headerFooter>
    <oddHeader>&amp;CQE 11 Playing Field Trust Payment Schedule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2"/>
  <sheetViews>
    <sheetView tabSelected="1" workbookViewId="0">
      <selection activeCell="J26" sqref="J26"/>
    </sheetView>
  </sheetViews>
  <sheetFormatPr defaultColWidth="14.44140625" defaultRowHeight="15" customHeight="1" x14ac:dyDescent="0.3"/>
  <cols>
    <col min="1" max="1" width="11.6640625" customWidth="1"/>
    <col min="2" max="2" width="19.33203125" customWidth="1"/>
    <col min="3" max="3" width="8.6640625" customWidth="1"/>
    <col min="4" max="4" width="11.44140625" customWidth="1"/>
    <col min="5" max="5" width="9.6640625" customWidth="1"/>
    <col min="6" max="6" width="10" customWidth="1"/>
  </cols>
  <sheetData>
    <row r="1" spans="1:6" ht="14.25" customHeight="1" x14ac:dyDescent="0.3">
      <c r="A1" s="26" t="s">
        <v>109</v>
      </c>
      <c r="B1" s="26"/>
      <c r="C1" s="143"/>
      <c r="D1" s="143"/>
      <c r="E1" s="143"/>
    </row>
    <row r="2" spans="1:6" ht="15" customHeight="1" x14ac:dyDescent="0.3">
      <c r="A2" s="26"/>
      <c r="B2" s="26"/>
      <c r="C2" s="26"/>
      <c r="D2" s="26"/>
      <c r="E2" s="26"/>
    </row>
    <row r="3" spans="1:6" ht="14.25" customHeight="1" x14ac:dyDescent="0.3">
      <c r="A3" s="144" t="s">
        <v>0</v>
      </c>
      <c r="B3" s="144" t="s">
        <v>110</v>
      </c>
      <c r="C3" s="144" t="s">
        <v>111</v>
      </c>
      <c r="D3" s="144" t="s">
        <v>32</v>
      </c>
      <c r="E3" s="144" t="s">
        <v>112</v>
      </c>
      <c r="F3" s="144"/>
    </row>
    <row r="4" spans="1:6" ht="14.25" customHeight="1" x14ac:dyDescent="0.3">
      <c r="A4" s="145">
        <v>45748</v>
      </c>
      <c r="B4" s="144" t="s">
        <v>99</v>
      </c>
      <c r="C4" s="144"/>
      <c r="D4" s="144"/>
      <c r="E4" s="144"/>
      <c r="F4" s="146">
        <v>8036.45</v>
      </c>
    </row>
    <row r="5" spans="1:6" ht="14.25" customHeight="1" x14ac:dyDescent="0.3">
      <c r="A5" s="155">
        <v>45757</v>
      </c>
      <c r="B5" s="143" t="s">
        <v>115</v>
      </c>
      <c r="C5">
        <v>6.92</v>
      </c>
      <c r="D5" s="159">
        <v>138.47</v>
      </c>
      <c r="E5" s="157"/>
    </row>
    <row r="6" spans="1:6" ht="14.25" customHeight="1" x14ac:dyDescent="0.3">
      <c r="A6" s="142">
        <v>45762</v>
      </c>
      <c r="B6" s="154" t="s">
        <v>113</v>
      </c>
      <c r="C6" s="147"/>
      <c r="D6" s="147">
        <v>5</v>
      </c>
      <c r="E6" s="147"/>
    </row>
    <row r="7" spans="1:6" ht="14.25" customHeight="1" x14ac:dyDescent="0.3">
      <c r="A7" s="155">
        <v>45763</v>
      </c>
      <c r="B7" s="156" t="s">
        <v>114</v>
      </c>
      <c r="D7" s="159">
        <v>120</v>
      </c>
      <c r="E7" s="157"/>
    </row>
    <row r="8" spans="1:6" ht="14.25" customHeight="1" x14ac:dyDescent="0.3">
      <c r="A8" s="142">
        <v>45764</v>
      </c>
      <c r="B8" s="143" t="s">
        <v>117</v>
      </c>
      <c r="C8" s="147">
        <v>48.96</v>
      </c>
      <c r="D8" s="147">
        <v>244.84</v>
      </c>
      <c r="E8" s="147"/>
    </row>
    <row r="9" spans="1:6" ht="14.25" customHeight="1" x14ac:dyDescent="0.3">
      <c r="A9" s="142">
        <v>45772</v>
      </c>
      <c r="B9" s="188" t="s">
        <v>128</v>
      </c>
      <c r="C9" s="161"/>
      <c r="D9" s="161"/>
      <c r="E9" s="161">
        <v>75</v>
      </c>
      <c r="F9" s="162"/>
    </row>
    <row r="10" spans="1:6" ht="14.25" customHeight="1" x14ac:dyDescent="0.3">
      <c r="A10" s="142">
        <v>45775</v>
      </c>
      <c r="B10" s="189" t="s">
        <v>129</v>
      </c>
      <c r="E10" s="190">
        <v>120</v>
      </c>
      <c r="F10" s="162"/>
    </row>
    <row r="11" spans="1:6" ht="14.25" customHeight="1" x14ac:dyDescent="0.3">
      <c r="A11" s="142">
        <v>45776</v>
      </c>
      <c r="B11" s="188" t="s">
        <v>127</v>
      </c>
      <c r="C11" s="161">
        <v>62.89</v>
      </c>
      <c r="D11" s="161">
        <v>346.68</v>
      </c>
      <c r="E11" s="161"/>
      <c r="F11" s="162"/>
    </row>
    <row r="12" spans="1:6" ht="14.25" customHeight="1" thickBot="1" x14ac:dyDescent="0.35">
      <c r="A12" s="148"/>
      <c r="B12" s="144" t="s">
        <v>116</v>
      </c>
      <c r="C12" s="149">
        <f>SUM(C5:C11)</f>
        <v>118.77000000000001</v>
      </c>
      <c r="D12" s="149">
        <f>SUM(D5:D11)</f>
        <v>854.99</v>
      </c>
      <c r="E12" s="149">
        <f>SUM(E5:E11)</f>
        <v>195</v>
      </c>
      <c r="F12" s="150">
        <f>F4-C12-D12+E12</f>
        <v>7257.69</v>
      </c>
    </row>
    <row r="13" spans="1:6" ht="14.25" customHeight="1" x14ac:dyDescent="0.3">
      <c r="B13" s="151" t="s">
        <v>124</v>
      </c>
      <c r="C13" s="151"/>
      <c r="D13" s="151"/>
      <c r="E13" s="151"/>
      <c r="F13" s="152">
        <v>7257.69</v>
      </c>
    </row>
    <row r="14" spans="1:6" ht="14.25" customHeight="1" x14ac:dyDescent="0.3"/>
    <row r="15" spans="1:6" ht="14.25" customHeight="1" x14ac:dyDescent="0.3"/>
    <row r="16" spans="1: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4" x14ac:dyDescent="0.3"/>
    <row r="30" ht="14.4" x14ac:dyDescent="0.3"/>
    <row r="31" ht="14.25" customHeight="1" x14ac:dyDescent="0.3"/>
    <row r="32" ht="14.25" customHeight="1" x14ac:dyDescent="0.3"/>
    <row r="33" spans="1:19" ht="14.25" customHeight="1" x14ac:dyDescent="0.3"/>
    <row r="34" spans="1:19" ht="14.25" customHeight="1" x14ac:dyDescent="0.3">
      <c r="A34" s="153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</row>
    <row r="35" spans="1:19" ht="14.25" customHeight="1" x14ac:dyDescent="0.3"/>
    <row r="36" spans="1:19" ht="14.25" customHeight="1" x14ac:dyDescent="0.3"/>
    <row r="37" spans="1:19" ht="14.25" customHeight="1" x14ac:dyDescent="0.3"/>
    <row r="38" spans="1:19" ht="14.25" customHeight="1" x14ac:dyDescent="0.3"/>
    <row r="39" spans="1:19" ht="14.25" customHeight="1" x14ac:dyDescent="0.3"/>
    <row r="40" spans="1:19" ht="14.25" customHeight="1" x14ac:dyDescent="0.3"/>
    <row r="41" spans="1:19" ht="14.25" customHeight="1" x14ac:dyDescent="0.3"/>
    <row r="42" spans="1:19" ht="14.25" customHeight="1" x14ac:dyDescent="0.3"/>
    <row r="43" spans="1:19" ht="14.25" customHeight="1" x14ac:dyDescent="0.3"/>
    <row r="44" spans="1:19" ht="14.25" customHeight="1" x14ac:dyDescent="0.3"/>
    <row r="45" spans="1:19" ht="14.25" customHeight="1" x14ac:dyDescent="0.3"/>
    <row r="46" spans="1:19" ht="14.25" customHeight="1" x14ac:dyDescent="0.3"/>
    <row r="47" spans="1:19" ht="14.25" customHeight="1" x14ac:dyDescent="0.3"/>
    <row r="48" spans="1:19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29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spans="3:19" ht="14.25" customHeight="1" x14ac:dyDescent="0.3"/>
    <row r="130" spans="3:19" ht="14.25" customHeight="1" x14ac:dyDescent="0.3"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</row>
    <row r="131" spans="3:19" ht="14.25" customHeight="1" x14ac:dyDescent="0.3">
      <c r="C131" s="158"/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</row>
    <row r="132" spans="3:19" ht="14.25" customHeight="1" x14ac:dyDescent="0.3"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</row>
    <row r="133" spans="3:19" ht="14.25" customHeight="1" x14ac:dyDescent="0.3">
      <c r="C133" s="160"/>
      <c r="D133" s="160"/>
    </row>
    <row r="134" spans="3:19" ht="14.25" customHeight="1" x14ac:dyDescent="0.3">
      <c r="C134" s="160"/>
      <c r="D134" s="160"/>
    </row>
    <row r="135" spans="3:19" ht="14.25" customHeight="1" x14ac:dyDescent="0.3">
      <c r="C135" s="160"/>
      <c r="D135" s="160"/>
    </row>
    <row r="136" spans="3:19" ht="14.25" customHeight="1" x14ac:dyDescent="0.3">
      <c r="C136" s="160"/>
      <c r="D136" s="160"/>
    </row>
    <row r="137" spans="3:19" ht="14.25" customHeight="1" x14ac:dyDescent="0.3">
      <c r="C137" s="160"/>
      <c r="D137" s="160"/>
    </row>
    <row r="138" spans="3:19" ht="14.25" customHeight="1" x14ac:dyDescent="0.3"/>
    <row r="139" spans="3:19" ht="14.25" customHeight="1" x14ac:dyDescent="0.3"/>
    <row r="140" spans="3:19" ht="14.25" customHeight="1" x14ac:dyDescent="0.3"/>
    <row r="141" spans="3:19" ht="14.25" customHeight="1" x14ac:dyDescent="0.3"/>
    <row r="142" spans="3:19" ht="14.25" customHeight="1" x14ac:dyDescent="0.3"/>
    <row r="143" spans="3:19" ht="14.25" customHeight="1" x14ac:dyDescent="0.3"/>
    <row r="144" spans="3:19" ht="14.25" customHeight="1" x14ac:dyDescent="0.3"/>
    <row r="145" spans="7:25" ht="14.25" customHeight="1" x14ac:dyDescent="0.3"/>
    <row r="146" spans="7:25" ht="14.25" customHeight="1" x14ac:dyDescent="0.3"/>
    <row r="147" spans="7:25" ht="14.25" customHeight="1" x14ac:dyDescent="0.3"/>
    <row r="148" spans="7:25" ht="14.25" customHeight="1" x14ac:dyDescent="0.3"/>
    <row r="149" spans="7:25" ht="14.25" customHeight="1" x14ac:dyDescent="0.3"/>
    <row r="150" spans="7:25" ht="14.25" customHeight="1" x14ac:dyDescent="0.3"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</row>
    <row r="151" spans="7:25" ht="14.25" customHeight="1" x14ac:dyDescent="0.3"/>
    <row r="152" spans="7:25" ht="14.25" customHeight="1" x14ac:dyDescent="0.3"/>
    <row r="153" spans="7:25" ht="14.25" customHeight="1" x14ac:dyDescent="0.3"/>
    <row r="154" spans="7:25" ht="14.25" customHeight="1" x14ac:dyDescent="0.3"/>
    <row r="155" spans="7:25" ht="14.25" customHeight="1" x14ac:dyDescent="0.3"/>
    <row r="156" spans="7:25" ht="14.25" customHeight="1" x14ac:dyDescent="0.3"/>
    <row r="157" spans="7:25" ht="14.25" customHeight="1" x14ac:dyDescent="0.3"/>
    <row r="158" spans="7:25" ht="14.25" customHeight="1" x14ac:dyDescent="0.3"/>
    <row r="159" spans="7:25" ht="14.25" customHeight="1" x14ac:dyDescent="0.3"/>
    <row r="160" spans="7:25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spans="1:6" ht="14.25" customHeight="1" x14ac:dyDescent="0.3"/>
    <row r="178" spans="1:6" ht="14.25" customHeight="1" x14ac:dyDescent="0.3"/>
    <row r="179" spans="1:6" ht="14.25" customHeight="1" x14ac:dyDescent="0.3">
      <c r="A179" s="143"/>
      <c r="B179" s="143"/>
      <c r="C179" s="143"/>
      <c r="D179" s="143"/>
      <c r="E179" s="143"/>
      <c r="F179" s="143"/>
    </row>
    <row r="180" spans="1:6" ht="14.25" customHeight="1" x14ac:dyDescent="0.3">
      <c r="A180" s="143"/>
      <c r="B180" s="143"/>
      <c r="C180" s="143"/>
      <c r="D180" s="143"/>
      <c r="E180" s="143"/>
      <c r="F180" s="143"/>
    </row>
    <row r="181" spans="1:6" ht="14.25" customHeight="1" x14ac:dyDescent="0.3">
      <c r="A181" s="143"/>
      <c r="B181" s="143"/>
      <c r="C181" s="143"/>
      <c r="D181" s="143"/>
      <c r="E181" s="143"/>
      <c r="F181" s="143"/>
    </row>
    <row r="182" spans="1:6" ht="14.25" customHeight="1" x14ac:dyDescent="0.3">
      <c r="A182" s="143"/>
      <c r="B182" s="143"/>
      <c r="C182" s="143"/>
      <c r="D182" s="143"/>
      <c r="E182" s="143"/>
      <c r="F182" s="143"/>
    </row>
    <row r="183" spans="1:6" ht="14.25" customHeight="1" x14ac:dyDescent="0.3">
      <c r="A183" s="143"/>
      <c r="B183" s="143"/>
      <c r="C183" s="143"/>
      <c r="D183" s="143"/>
      <c r="E183" s="143"/>
      <c r="F183" s="143"/>
    </row>
    <row r="184" spans="1:6" ht="14.25" customHeight="1" x14ac:dyDescent="0.3">
      <c r="A184" s="143"/>
      <c r="B184" s="143"/>
      <c r="C184" s="143"/>
      <c r="D184" s="143"/>
      <c r="E184" s="143"/>
      <c r="F184" s="143"/>
    </row>
    <row r="185" spans="1:6" ht="14.25" customHeight="1" x14ac:dyDescent="0.3">
      <c r="A185" s="143"/>
      <c r="B185" s="143"/>
      <c r="C185" s="143"/>
      <c r="D185" s="143"/>
      <c r="E185" s="143"/>
      <c r="F185" s="143"/>
    </row>
    <row r="186" spans="1:6" ht="14.25" customHeight="1" x14ac:dyDescent="0.3">
      <c r="A186" s="143"/>
      <c r="B186" s="143"/>
      <c r="C186" s="143"/>
      <c r="D186" s="143"/>
      <c r="E186" s="143"/>
      <c r="F186" s="143"/>
    </row>
    <row r="187" spans="1:6" ht="14.25" customHeight="1" x14ac:dyDescent="0.3">
      <c r="A187" s="143"/>
      <c r="B187" s="143"/>
      <c r="C187" s="143"/>
      <c r="D187" s="143"/>
      <c r="E187" s="143"/>
      <c r="F187" s="143"/>
    </row>
    <row r="188" spans="1:6" ht="14.25" customHeight="1" x14ac:dyDescent="0.3">
      <c r="A188" s="143"/>
      <c r="B188" s="143"/>
      <c r="C188" s="143"/>
      <c r="D188" s="143"/>
      <c r="E188" s="143"/>
      <c r="F188" s="143"/>
    </row>
    <row r="189" spans="1:6" ht="14.25" customHeight="1" x14ac:dyDescent="0.3">
      <c r="A189" s="143"/>
      <c r="B189" s="143"/>
      <c r="C189" s="143"/>
      <c r="D189" s="143"/>
      <c r="E189" s="143"/>
      <c r="F189" s="143"/>
    </row>
    <row r="190" spans="1:6" ht="14.25" customHeight="1" x14ac:dyDescent="0.3">
      <c r="A190" s="143"/>
      <c r="B190" s="143"/>
      <c r="C190" s="143"/>
      <c r="D190" s="143"/>
      <c r="E190" s="143"/>
      <c r="F190" s="143"/>
    </row>
    <row r="191" spans="1:6" ht="14.25" customHeight="1" x14ac:dyDescent="0.3">
      <c r="A191" s="143"/>
      <c r="B191" s="143"/>
      <c r="C191" s="143"/>
      <c r="D191" s="143"/>
      <c r="E191" s="143"/>
      <c r="F191" s="143"/>
    </row>
    <row r="192" spans="1:6" ht="14.25" customHeight="1" x14ac:dyDescent="0.3">
      <c r="A192" s="143"/>
      <c r="B192" s="143"/>
      <c r="C192" s="143"/>
      <c r="D192" s="143"/>
      <c r="E192" s="143"/>
      <c r="F192" s="143"/>
    </row>
    <row r="193" spans="1:6" ht="14.25" customHeight="1" x14ac:dyDescent="0.3">
      <c r="A193" s="143"/>
      <c r="B193" s="143"/>
      <c r="C193" s="143"/>
      <c r="D193" s="143"/>
      <c r="E193" s="143"/>
      <c r="F193" s="143"/>
    </row>
    <row r="194" spans="1:6" ht="14.25" customHeight="1" x14ac:dyDescent="0.3">
      <c r="A194" s="143"/>
      <c r="B194" s="143"/>
      <c r="C194" s="143"/>
      <c r="D194" s="143"/>
      <c r="E194" s="143"/>
      <c r="F194" s="143"/>
    </row>
    <row r="195" spans="1:6" ht="14.25" customHeight="1" x14ac:dyDescent="0.3">
      <c r="A195" s="143"/>
      <c r="B195" s="143"/>
      <c r="C195" s="143"/>
      <c r="D195" s="143"/>
      <c r="E195" s="143"/>
      <c r="F195" s="143"/>
    </row>
    <row r="196" spans="1:6" ht="14.25" customHeight="1" x14ac:dyDescent="0.3">
      <c r="A196" s="143"/>
      <c r="B196" s="143"/>
      <c r="C196" s="143"/>
      <c r="D196" s="143"/>
      <c r="E196" s="143"/>
      <c r="F196" s="143"/>
    </row>
    <row r="197" spans="1:6" ht="14.25" customHeight="1" x14ac:dyDescent="0.3">
      <c r="A197" s="143"/>
      <c r="B197" s="143"/>
      <c r="C197" s="143"/>
      <c r="D197" s="143"/>
      <c r="E197" s="143"/>
      <c r="F197" s="143"/>
    </row>
    <row r="198" spans="1:6" ht="14.25" customHeight="1" x14ac:dyDescent="0.3">
      <c r="A198" s="143"/>
      <c r="B198" s="143"/>
      <c r="C198" s="143"/>
      <c r="D198" s="143"/>
      <c r="E198" s="143"/>
      <c r="F198" s="143"/>
    </row>
    <row r="199" spans="1:6" ht="14.25" customHeight="1" x14ac:dyDescent="0.3">
      <c r="A199" s="143"/>
      <c r="B199" s="143"/>
      <c r="C199" s="143"/>
      <c r="D199" s="143"/>
      <c r="E199" s="143"/>
      <c r="F199" s="143"/>
    </row>
    <row r="200" spans="1:6" ht="14.25" customHeight="1" x14ac:dyDescent="0.3">
      <c r="A200" s="143"/>
      <c r="B200" s="143"/>
      <c r="C200" s="143"/>
      <c r="D200" s="143"/>
      <c r="E200" s="143"/>
      <c r="F200" s="143"/>
    </row>
    <row r="201" spans="1:6" ht="14.25" customHeight="1" x14ac:dyDescent="0.3">
      <c r="A201" s="143"/>
      <c r="B201" s="143"/>
      <c r="C201" s="143"/>
      <c r="D201" s="143"/>
      <c r="E201" s="143"/>
      <c r="F201" s="143"/>
    </row>
    <row r="202" spans="1:6" ht="14.25" customHeight="1" x14ac:dyDescent="0.3">
      <c r="A202" s="143"/>
      <c r="B202" s="143"/>
      <c r="C202" s="143"/>
      <c r="D202" s="143"/>
      <c r="E202" s="143"/>
      <c r="F202" s="143"/>
    </row>
    <row r="203" spans="1:6" ht="14.25" customHeight="1" x14ac:dyDescent="0.3">
      <c r="A203" s="143"/>
      <c r="B203" s="143"/>
      <c r="C203" s="143"/>
      <c r="D203" s="143"/>
      <c r="E203" s="143"/>
      <c r="F203" s="143"/>
    </row>
    <row r="204" spans="1:6" ht="14.25" customHeight="1" x14ac:dyDescent="0.3">
      <c r="A204" s="143"/>
      <c r="B204" s="143"/>
      <c r="C204" s="143"/>
      <c r="D204" s="143"/>
      <c r="E204" s="143"/>
      <c r="F204" s="143"/>
    </row>
    <row r="205" spans="1:6" ht="14.25" customHeight="1" x14ac:dyDescent="0.3">
      <c r="A205" s="143"/>
      <c r="B205" s="143"/>
      <c r="C205" s="143"/>
      <c r="D205" s="143"/>
      <c r="E205" s="143"/>
      <c r="F205" s="143"/>
    </row>
    <row r="206" spans="1:6" ht="14.25" customHeight="1" x14ac:dyDescent="0.3">
      <c r="A206" s="143"/>
      <c r="B206" s="143"/>
      <c r="C206" s="143"/>
      <c r="D206" s="143"/>
      <c r="E206" s="143"/>
      <c r="F206" s="143"/>
    </row>
    <row r="207" spans="1:6" ht="14.25" customHeight="1" x14ac:dyDescent="0.3">
      <c r="A207" s="143"/>
      <c r="B207" s="143"/>
      <c r="C207" s="143"/>
      <c r="D207" s="143"/>
      <c r="E207" s="143"/>
      <c r="F207" s="143"/>
    </row>
    <row r="208" spans="1:6" ht="14.25" customHeight="1" x14ac:dyDescent="0.3">
      <c r="A208" s="143"/>
      <c r="B208" s="143"/>
      <c r="C208" s="143"/>
      <c r="D208" s="143"/>
      <c r="E208" s="143"/>
      <c r="F208" s="143"/>
    </row>
    <row r="209" spans="1:6" ht="14.25" customHeight="1" x14ac:dyDescent="0.3">
      <c r="A209" s="143"/>
      <c r="B209" s="143"/>
      <c r="C209" s="143"/>
      <c r="D209" s="143"/>
      <c r="E209" s="143"/>
      <c r="F209" s="143"/>
    </row>
    <row r="210" spans="1:6" ht="14.25" customHeight="1" x14ac:dyDescent="0.3">
      <c r="A210" s="143"/>
      <c r="B210" s="143"/>
      <c r="C210" s="143"/>
      <c r="D210" s="143"/>
      <c r="E210" s="143"/>
      <c r="F210" s="143"/>
    </row>
    <row r="211" spans="1:6" ht="14.25" customHeight="1" x14ac:dyDescent="0.3">
      <c r="A211" s="143"/>
      <c r="B211" s="143"/>
      <c r="C211" s="143"/>
      <c r="D211" s="143"/>
      <c r="E211" s="143"/>
      <c r="F211" s="143"/>
    </row>
    <row r="212" spans="1:6" ht="14.25" customHeight="1" x14ac:dyDescent="0.3">
      <c r="A212" s="143"/>
      <c r="B212" s="143"/>
      <c r="C212" s="143"/>
      <c r="D212" s="143"/>
      <c r="E212" s="143"/>
      <c r="F212" s="143"/>
    </row>
    <row r="213" spans="1:6" ht="14.25" customHeight="1" x14ac:dyDescent="0.3">
      <c r="A213" s="143"/>
      <c r="B213" s="143"/>
      <c r="C213" s="143"/>
      <c r="D213" s="143"/>
      <c r="E213" s="143"/>
      <c r="F213" s="143"/>
    </row>
    <row r="214" spans="1:6" ht="14.25" customHeight="1" x14ac:dyDescent="0.3">
      <c r="A214" s="143"/>
      <c r="B214" s="143"/>
      <c r="C214" s="143"/>
      <c r="D214" s="143"/>
      <c r="E214" s="143"/>
      <c r="F214" s="143"/>
    </row>
    <row r="215" spans="1:6" ht="14.25" customHeight="1" x14ac:dyDescent="0.3">
      <c r="A215" s="143"/>
      <c r="B215" s="143"/>
      <c r="C215" s="143"/>
      <c r="D215" s="143"/>
      <c r="E215" s="143"/>
      <c r="F215" s="143"/>
    </row>
    <row r="216" spans="1:6" ht="14.25" customHeight="1" x14ac:dyDescent="0.3">
      <c r="A216" s="143"/>
      <c r="B216" s="143"/>
      <c r="C216" s="143"/>
      <c r="D216" s="143"/>
      <c r="E216" s="143"/>
      <c r="F216" s="143"/>
    </row>
    <row r="217" spans="1:6" ht="14.25" customHeight="1" x14ac:dyDescent="0.3">
      <c r="A217" s="143"/>
      <c r="B217" s="143"/>
      <c r="C217" s="143"/>
      <c r="D217" s="143"/>
      <c r="E217" s="143"/>
      <c r="F217" s="143"/>
    </row>
    <row r="218" spans="1:6" ht="14.25" customHeight="1" x14ac:dyDescent="0.3">
      <c r="A218" s="143"/>
      <c r="B218" s="143"/>
      <c r="C218" s="143"/>
      <c r="D218" s="143"/>
      <c r="E218" s="143"/>
      <c r="F218" s="143"/>
    </row>
    <row r="219" spans="1:6" ht="14.25" customHeight="1" x14ac:dyDescent="0.3">
      <c r="A219" s="143"/>
      <c r="B219" s="143"/>
      <c r="C219" s="143"/>
      <c r="D219" s="143"/>
      <c r="E219" s="143"/>
      <c r="F219" s="143"/>
    </row>
    <row r="220" spans="1:6" ht="14.25" customHeight="1" x14ac:dyDescent="0.3">
      <c r="A220" s="143"/>
      <c r="B220" s="143"/>
      <c r="C220" s="143"/>
      <c r="D220" s="143"/>
      <c r="E220" s="143"/>
      <c r="F220" s="143"/>
    </row>
    <row r="221" spans="1:6" ht="14.25" customHeight="1" x14ac:dyDescent="0.3">
      <c r="A221" s="143"/>
      <c r="B221" s="143"/>
      <c r="C221" s="143"/>
      <c r="D221" s="143"/>
      <c r="E221" s="143"/>
      <c r="F221" s="143"/>
    </row>
    <row r="222" spans="1:6" ht="14.25" customHeight="1" x14ac:dyDescent="0.3">
      <c r="A222" s="143"/>
      <c r="B222" s="143"/>
      <c r="C222" s="143"/>
      <c r="D222" s="143"/>
      <c r="E222" s="143"/>
      <c r="F222" s="143"/>
    </row>
    <row r="223" spans="1:6" ht="14.25" customHeight="1" x14ac:dyDescent="0.3">
      <c r="A223" s="143"/>
      <c r="B223" s="143"/>
      <c r="C223" s="143"/>
      <c r="D223" s="143"/>
      <c r="E223" s="143"/>
      <c r="F223" s="143"/>
    </row>
    <row r="224" spans="1:6" ht="14.25" customHeight="1" x14ac:dyDescent="0.3">
      <c r="A224" s="143"/>
      <c r="B224" s="143"/>
      <c r="C224" s="143"/>
      <c r="D224" s="143"/>
      <c r="E224" s="143"/>
      <c r="F224" s="143"/>
    </row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Payment Schedule</vt:lpstr>
      <vt:lpstr>Statement of Accounts</vt:lpstr>
      <vt:lpstr>Cashbook</vt:lpstr>
      <vt:lpstr>Bank Reconciliation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foulkes</dc:creator>
  <cp:lastModifiedBy>laura foulkes</cp:lastModifiedBy>
  <dcterms:created xsi:type="dcterms:W3CDTF">2024-05-01T16:07:11Z</dcterms:created>
  <dcterms:modified xsi:type="dcterms:W3CDTF">2025-05-06T12:05:15Z</dcterms:modified>
</cp:coreProperties>
</file>